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190" activeTab="0"/>
  </bookViews>
  <sheets>
    <sheet name="Preflight_Worksheet" sheetId="1" r:id="rId1"/>
    <sheet name="Weight and Balance worksheet" sheetId="2" r:id="rId2"/>
  </sheets>
  <definedNames/>
  <calcPr fullCalcOnLoad="1"/>
</workbook>
</file>

<file path=xl/sharedStrings.xml><?xml version="1.0" encoding="utf-8"?>
<sst xmlns="http://schemas.openxmlformats.org/spreadsheetml/2006/main" count="145" uniqueCount="95">
  <si>
    <t>Pilot Courses of Instruction</t>
  </si>
  <si>
    <t>Preflight Worksheet</t>
  </si>
  <si>
    <t>Steve Sconfienza, Ph.D.</t>
  </si>
  <si>
    <t>Airline Transport Pilot</t>
  </si>
  <si>
    <t>Flight Instructor: Airplane Single and Multiengine; Instrument Airplane</t>
  </si>
  <si>
    <t>cell: 518.366.3957</t>
  </si>
  <si>
    <t>e-mail: docsteve@localnet.com</t>
  </si>
  <si>
    <t>Make/Model:</t>
  </si>
  <si>
    <t>Weight &amp; Fuel</t>
  </si>
  <si>
    <t>Weight</t>
  </si>
  <si>
    <t>Maximum Gross Weight:</t>
  </si>
  <si>
    <t>Basic Empty Weight:</t>
  </si>
  <si>
    <t>Useful Load:</t>
  </si>
  <si>
    <t>Weight of Payload:</t>
  </si>
  <si>
    <t>Zero Fuel Weight:</t>
  </si>
  <si>
    <t>Fuel</t>
  </si>
  <si>
    <t>Weight available for fuel</t>
  </si>
  <si>
    <t>pounds:</t>
  </si>
  <si>
    <t>divided by 6 lbs./gal. =</t>
  </si>
  <si>
    <t>gallons:</t>
  </si>
  <si>
    <t>Fuel on board:</t>
  </si>
  <si>
    <t>Total:</t>
  </si>
  <si>
    <t>Aircraft Weight</t>
  </si>
  <si>
    <t>(Zero Fuel Weight plus Usable Fuel)</t>
  </si>
  <si>
    <t>Power Settings</t>
  </si>
  <si>
    <t>Altitude</t>
  </si>
  <si>
    <t>% Power</t>
  </si>
  <si>
    <t>Fuel Flow</t>
  </si>
  <si>
    <t>Speed</t>
  </si>
  <si>
    <t>(knots)</t>
  </si>
  <si>
    <t>Endurance</t>
  </si>
  <si>
    <t>(hours)</t>
  </si>
  <si>
    <t>Airports</t>
  </si>
  <si>
    <t>Field Elevation</t>
  </si>
  <si>
    <t>Runways</t>
  </si>
  <si>
    <t>Pilot Controlled Lights</t>
  </si>
  <si>
    <t>Communications:</t>
  </si>
  <si>
    <t>ATIS</t>
  </si>
  <si>
    <t>Approach/Departure</t>
  </si>
  <si>
    <t>Tower/CTAF</t>
  </si>
  <si>
    <t>VOR</t>
  </si>
  <si>
    <t>rev. 8/2012</t>
  </si>
  <si>
    <t>Copyright © 2012</t>
  </si>
  <si>
    <t>All Rights Reserved</t>
  </si>
  <si>
    <t>multiply by 6 lbs./gal. =</t>
  </si>
  <si>
    <t>Power setting</t>
  </si>
  <si>
    <t>Localizer/ILS</t>
  </si>
  <si>
    <t>ì</t>
  </si>
  <si>
    <t>í</t>
  </si>
  <si>
    <t>î</t>
  </si>
  <si>
    <t>Usable:</t>
  </si>
  <si>
    <t>Navigation:</t>
  </si>
  <si>
    <t>(Max Gross Weight minus Zero Fuel Weight)</t>
  </si>
  <si>
    <t>(From A/C POH, Flight Manual, or W&amp;B)</t>
  </si>
  <si>
    <t>(Maximum Gross Weight minus Basic Empty Weight)</t>
  </si>
  <si>
    <t>(Passengers/Cargo)</t>
  </si>
  <si>
    <t>(Basic Empty Weight plus Weight of Payload)</t>
  </si>
  <si>
    <t>(gallons per hour)</t>
  </si>
  <si>
    <t>(feet)</t>
  </si>
  <si>
    <t>Tail Number:</t>
  </si>
  <si>
    <t>City &amp; Name</t>
  </si>
  <si>
    <t>Traffic Patterns: QNH/QFE/Turns</t>
  </si>
  <si>
    <t>Insure center of gravity is within limits</t>
  </si>
  <si>
    <t xml:space="preserve">(includes unusable fuel and full oil) </t>
  </si>
  <si>
    <t xml:space="preserve">(From specific A/C W&amp;B, as ammended: includes unusable fuel and full oil) </t>
  </si>
  <si>
    <t>Arm</t>
  </si>
  <si>
    <t>Moment</t>
  </si>
  <si>
    <t>C.G.</t>
  </si>
  <si>
    <t>lbs</t>
  </si>
  <si>
    <t>Inches</t>
  </si>
  <si>
    <t>Pilot and front passenger</t>
  </si>
  <si>
    <t>- - - - -</t>
  </si>
  <si>
    <t>Additional Station</t>
  </si>
  <si>
    <t>Ramp Weight and Moment</t>
  </si>
  <si>
    <t>Take-Off Weight &amp; Moment</t>
  </si>
  <si>
    <t>(Weight, Moment, and C.G. from specific aircraft Weight &amp; Balance, as ammended)</t>
  </si>
  <si>
    <t>Basic Empty Weight</t>
  </si>
  <si>
    <t>pounds</t>
  </si>
  <si>
    <t>inches</t>
  </si>
  <si>
    <t>(Weight &amp; Moment graph from aircraft POH or Flight Manual)</t>
  </si>
  <si>
    <t>* 6 lbs/gal =</t>
  </si>
  <si>
    <t xml:space="preserve">. </t>
  </si>
  <si>
    <t>*</t>
  </si>
  <si>
    <t>=</t>
  </si>
  <si>
    <t>(i.e., fuel being carried this flight)</t>
  </si>
  <si>
    <t>(For engine start, taxi, &amp; runup.)</t>
  </si>
  <si>
    <r>
      <t xml:space="preserve">Ramp fuel allowance </t>
    </r>
    <r>
      <rPr>
        <b/>
        <i/>
        <sz val="8"/>
        <color indexed="8"/>
        <rFont val="Arial"/>
        <family val="2"/>
      </rPr>
      <t>(gals)</t>
    </r>
    <r>
      <rPr>
        <b/>
        <sz val="11"/>
        <color indexed="8"/>
        <rFont val="Arial"/>
        <family val="2"/>
      </rPr>
      <t>:</t>
    </r>
  </si>
  <si>
    <t>lb-ins/1000</t>
  </si>
  <si>
    <t xml:space="preserve">divided by  </t>
  </si>
  <si>
    <t>Weight and Balance Worksheet</t>
  </si>
  <si>
    <t>General worksheet for use in conjunction with the Aircraft Weight and Balance and the Pilot Operating Handbook or Aircraft Flight Manual</t>
  </si>
  <si>
    <t>NOTE: Aircraft with fewer than five passenger seats must use actual passenger and baggage weights; other aircraft may compute weights in accordancw with AC 120-27E</t>
  </si>
  <si>
    <t>Additional Stations: additional rows of seats, baggage compartments.</t>
  </si>
  <si>
    <r>
      <t xml:space="preserve">Usable fuel </t>
    </r>
    <r>
      <rPr>
        <b/>
        <i/>
        <sz val="8"/>
        <color indexed="8"/>
        <rFont val="Arial"/>
        <family val="2"/>
      </rPr>
      <t>(gals.)</t>
    </r>
  </si>
  <si>
    <t>Aircraft: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</si>
</sst>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"/>
    <numFmt numFmtId="169" formatCode="#,##0.0"/>
    <numFmt numFmtId="170" formatCode="0.0"/>
    <numFmt numFmtId="171" formatCode="[$-409]dddd\,\ mmmm\ dd\,\ yyyy"/>
    <numFmt numFmtId="172" formatCode="[$-409]h:mm:ss\ AM/PM"/>
    <numFmt numFmtId="173" formatCode="0.#"/>
    <numFmt numFmtId="174" formatCode="0_.#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#################"/>
    <numFmt numFmtId="181" formatCode="0.0000"/>
    <numFmt numFmtId="182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00F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3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horizontal="right"/>
    </xf>
    <xf numFmtId="0" fontId="57" fillId="33" borderId="1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 horizontal="right"/>
    </xf>
    <xf numFmtId="0" fontId="57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right" wrapText="1"/>
    </xf>
    <xf numFmtId="0" fontId="57" fillId="33" borderId="1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9" fillId="33" borderId="0" xfId="0" applyFont="1" applyFill="1" applyAlignment="1">
      <alignment horizontal="right" vertical="center" wrapText="1"/>
    </xf>
    <xf numFmtId="0" fontId="57" fillId="33" borderId="10" xfId="0" applyFont="1" applyFill="1" applyBorder="1" applyAlignment="1">
      <alignment wrapText="1"/>
    </xf>
    <xf numFmtId="0" fontId="57" fillId="33" borderId="0" xfId="0" applyFont="1" applyFill="1" applyAlignment="1">
      <alignment wrapText="1"/>
    </xf>
    <xf numFmtId="0" fontId="57" fillId="33" borderId="0" xfId="0" applyFont="1" applyFill="1" applyBorder="1" applyAlignment="1">
      <alignment horizontal="left" vertical="center" wrapText="1"/>
    </xf>
    <xf numFmtId="0" fontId="59" fillId="33" borderId="0" xfId="0" applyFont="1" applyFill="1" applyAlignment="1">
      <alignment horizontal="right" wrapText="1"/>
    </xf>
    <xf numFmtId="0" fontId="57" fillId="33" borderId="0" xfId="0" applyFont="1" applyFill="1" applyBorder="1" applyAlignment="1">
      <alignment horizontal="right" wrapText="1"/>
    </xf>
    <xf numFmtId="0" fontId="57" fillId="33" borderId="11" xfId="0" applyFont="1" applyFill="1" applyBorder="1" applyAlignment="1">
      <alignment/>
    </xf>
    <xf numFmtId="0" fontId="57" fillId="33" borderId="11" xfId="0" applyFont="1" applyFill="1" applyBorder="1" applyAlignment="1">
      <alignment wrapText="1"/>
    </xf>
    <xf numFmtId="0" fontId="56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wrapText="1" indent="1"/>
    </xf>
    <xf numFmtId="0" fontId="57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 wrapText="1" indent="1"/>
    </xf>
    <xf numFmtId="0" fontId="56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7" fillId="33" borderId="0" xfId="0" applyFont="1" applyFill="1" applyAlignment="1">
      <alignment horizontal="left" wrapText="1" indent="2"/>
    </xf>
    <xf numFmtId="0" fontId="57" fillId="33" borderId="0" xfId="0" applyFont="1" applyFill="1" applyAlignment="1">
      <alignment horizontal="left" indent="2"/>
    </xf>
    <xf numFmtId="0" fontId="57" fillId="33" borderId="0" xfId="0" applyFont="1" applyFill="1" applyAlignment="1">
      <alignment horizontal="left" indent="4"/>
    </xf>
    <xf numFmtId="0" fontId="60" fillId="33" borderId="0" xfId="0" applyFont="1" applyFill="1" applyAlignment="1">
      <alignment horizontal="right" wrapText="1"/>
    </xf>
    <xf numFmtId="0" fontId="3" fillId="34" borderId="0" xfId="0" applyFont="1" applyFill="1" applyAlignment="1">
      <alignment/>
    </xf>
    <xf numFmtId="0" fontId="57" fillId="33" borderId="10" xfId="0" applyFont="1" applyFill="1" applyBorder="1" applyAlignment="1">
      <alignment horizontal="right" wrapText="1"/>
    </xf>
    <xf numFmtId="0" fontId="60" fillId="33" borderId="0" xfId="0" applyFont="1" applyFill="1" applyAlignment="1">
      <alignment horizontal="left"/>
    </xf>
    <xf numFmtId="0" fontId="61" fillId="33" borderId="0" xfId="0" applyFont="1" applyFill="1" applyAlignment="1">
      <alignment horizontal="right" wrapText="1"/>
    </xf>
    <xf numFmtId="0" fontId="56" fillId="33" borderId="0" xfId="0" applyFont="1" applyFill="1" applyAlignment="1">
      <alignment vertical="top" wrapText="1"/>
    </xf>
    <xf numFmtId="0" fontId="56" fillId="33" borderId="0" xfId="0" applyFont="1" applyFill="1" applyBorder="1" applyAlignment="1">
      <alignment horizontal="left"/>
    </xf>
    <xf numFmtId="0" fontId="56" fillId="33" borderId="12" xfId="0" applyFont="1" applyFill="1" applyBorder="1" applyAlignment="1">
      <alignment horizontal="center" vertical="top" wrapText="1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 horizontal="left" vertical="top"/>
    </xf>
    <xf numFmtId="0" fontId="3" fillId="34" borderId="0" xfId="0" applyFont="1" applyFill="1" applyAlignment="1">
      <alignment vertical="center"/>
    </xf>
    <xf numFmtId="0" fontId="62" fillId="33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/>
    </xf>
    <xf numFmtId="3" fontId="63" fillId="0" borderId="13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center" vertical="center"/>
    </xf>
    <xf numFmtId="4" fontId="63" fillId="0" borderId="13" xfId="0" applyNumberFormat="1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center"/>
    </xf>
    <xf numFmtId="180" fontId="63" fillId="0" borderId="13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vertical="center"/>
    </xf>
    <xf numFmtId="3" fontId="63" fillId="0" borderId="0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0" fillId="0" borderId="0" xfId="0" applyFont="1" applyAlignment="1">
      <alignment horizontal="left" vertical="top"/>
    </xf>
    <xf numFmtId="3" fontId="63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170" fontId="63" fillId="0" borderId="0" xfId="0" applyNumberFormat="1" applyFont="1" applyBorder="1" applyAlignment="1">
      <alignment horizontal="center"/>
    </xf>
    <xf numFmtId="0" fontId="56" fillId="0" borderId="0" xfId="0" applyFont="1" applyAlignment="1">
      <alignment horizontal="fill"/>
    </xf>
    <xf numFmtId="170" fontId="63" fillId="0" borderId="0" xfId="0" applyNumberFormat="1" applyFont="1" applyAlignment="1">
      <alignment horizontal="center"/>
    </xf>
    <xf numFmtId="0" fontId="56" fillId="0" borderId="0" xfId="0" applyFont="1" applyAlignment="1">
      <alignment horizontal="right"/>
    </xf>
    <xf numFmtId="0" fontId="63" fillId="0" borderId="0" xfId="0" applyFont="1" applyAlignment="1" quotePrefix="1">
      <alignment horizontal="center" vertical="center"/>
    </xf>
    <xf numFmtId="0" fontId="57" fillId="0" borderId="0" xfId="0" applyFont="1" applyAlignment="1">
      <alignment horizontal="right"/>
    </xf>
    <xf numFmtId="0" fontId="57" fillId="0" borderId="15" xfId="0" applyFont="1" applyBorder="1" applyAlignment="1">
      <alignment/>
    </xf>
    <xf numFmtId="3" fontId="63" fillId="0" borderId="15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57" fillId="0" borderId="0" xfId="0" applyFont="1" applyAlignment="1">
      <alignment vertical="center"/>
    </xf>
    <xf numFmtId="3" fontId="63" fillId="0" borderId="16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170" fontId="63" fillId="0" borderId="0" xfId="0" applyNumberFormat="1" applyFont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3" fontId="63" fillId="0" borderId="0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56" fillId="0" borderId="0" xfId="0" applyFont="1" applyAlignment="1">
      <alignment/>
    </xf>
    <xf numFmtId="0" fontId="60" fillId="0" borderId="0" xfId="0" applyFont="1" applyAlignment="1">
      <alignment vertical="top"/>
    </xf>
    <xf numFmtId="2" fontId="63" fillId="0" borderId="14" xfId="0" applyNumberFormat="1" applyFont="1" applyBorder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20" xfId="0" applyFont="1" applyBorder="1" applyAlignment="1">
      <alignment/>
    </xf>
    <xf numFmtId="170" fontId="64" fillId="0" borderId="21" xfId="0" applyNumberFormat="1" applyFont="1" applyBorder="1" applyAlignment="1">
      <alignment horizontal="left" vertical="center"/>
    </xf>
    <xf numFmtId="0" fontId="57" fillId="0" borderId="21" xfId="0" applyFont="1" applyBorder="1" applyAlignment="1">
      <alignment/>
    </xf>
    <xf numFmtId="0" fontId="63" fillId="0" borderId="20" xfId="0" applyFont="1" applyBorder="1" applyAlignment="1" quotePrefix="1">
      <alignment horizontal="center" vertical="center"/>
    </xf>
    <xf numFmtId="0" fontId="6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1" fillId="33" borderId="0" xfId="0" applyFont="1" applyFill="1" applyAlignment="1">
      <alignment horizontal="right" wrapText="1"/>
    </xf>
    <xf numFmtId="0" fontId="56" fillId="33" borderId="0" xfId="0" applyFont="1" applyFill="1" applyBorder="1" applyAlignment="1">
      <alignment horizontal="right" vertical="top"/>
    </xf>
    <xf numFmtId="0" fontId="56" fillId="33" borderId="0" xfId="0" applyFont="1" applyFill="1" applyBorder="1" applyAlignment="1">
      <alignment horizontal="center" wrapText="1"/>
    </xf>
    <xf numFmtId="0" fontId="56" fillId="33" borderId="22" xfId="0" applyFont="1" applyFill="1" applyBorder="1" applyAlignment="1">
      <alignment horizontal="center" wrapText="1"/>
    </xf>
    <xf numFmtId="0" fontId="57" fillId="33" borderId="0" xfId="0" applyFont="1" applyFill="1" applyBorder="1" applyAlignment="1">
      <alignment wrapText="1"/>
    </xf>
    <xf numFmtId="0" fontId="57" fillId="33" borderId="0" xfId="0" applyFont="1" applyFill="1" applyAlignment="1">
      <alignment wrapText="1"/>
    </xf>
    <xf numFmtId="0" fontId="61" fillId="33" borderId="12" xfId="0" applyFont="1" applyFill="1" applyBorder="1" applyAlignment="1">
      <alignment horizontal="center" vertical="top" wrapText="1"/>
    </xf>
    <xf numFmtId="0" fontId="61" fillId="33" borderId="23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horizontal="right" wrapText="1"/>
    </xf>
    <xf numFmtId="0" fontId="60" fillId="33" borderId="10" xfId="0" applyFont="1" applyFill="1" applyBorder="1" applyAlignment="1">
      <alignment horizontal="right" wrapText="1"/>
    </xf>
    <xf numFmtId="0" fontId="59" fillId="33" borderId="0" xfId="0" applyFont="1" applyFill="1" applyAlignment="1">
      <alignment horizontal="right" wrapText="1"/>
    </xf>
    <xf numFmtId="0" fontId="57" fillId="33" borderId="0" xfId="0" applyFont="1" applyFill="1" applyAlignment="1">
      <alignment horizontal="right" vertical="center" wrapText="1"/>
    </xf>
    <xf numFmtId="0" fontId="60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170" fontId="61" fillId="0" borderId="25" xfId="0" applyNumberFormat="1" applyFont="1" applyBorder="1" applyAlignment="1">
      <alignment horizontal="center" vertical="center"/>
    </xf>
    <xf numFmtId="170" fontId="61" fillId="0" borderId="18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3" fontId="65" fillId="0" borderId="0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8" fillId="33" borderId="0" xfId="0" applyFont="1" applyFill="1" applyAlignment="1">
      <alignment horizontal="left"/>
    </xf>
    <xf numFmtId="0" fontId="60" fillId="0" borderId="0" xfId="0" applyFont="1" applyAlignment="1">
      <alignment horizontal="center" vertical="top" wrapText="1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 horizontal="center"/>
      <protection locked="0"/>
    </xf>
    <xf numFmtId="0" fontId="57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 applyProtection="1">
      <alignment horizontal="center" wrapText="1"/>
      <protection locked="0"/>
    </xf>
    <xf numFmtId="0" fontId="57" fillId="33" borderId="10" xfId="0" applyFont="1" applyFill="1" applyBorder="1" applyAlignment="1" applyProtection="1">
      <alignment horizontal="center" wrapText="1"/>
      <protection/>
    </xf>
    <xf numFmtId="0" fontId="57" fillId="33" borderId="10" xfId="0" applyFont="1" applyFill="1" applyBorder="1" applyAlignment="1" applyProtection="1">
      <alignment wrapText="1"/>
      <protection locked="0"/>
    </xf>
    <xf numFmtId="0" fontId="57" fillId="33" borderId="0" xfId="0" applyFont="1" applyFill="1" applyAlignment="1" applyProtection="1">
      <alignment/>
      <protection locked="0"/>
    </xf>
    <xf numFmtId="0" fontId="57" fillId="33" borderId="22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Alignment="1" applyProtection="1">
      <alignment wrapText="1"/>
      <protection locked="0"/>
    </xf>
    <xf numFmtId="0" fontId="57" fillId="33" borderId="0" xfId="0" applyFont="1" applyFill="1" applyAlignment="1" applyProtection="1">
      <alignment horizontal="left" wrapText="1" indent="1"/>
      <protection locked="0"/>
    </xf>
    <xf numFmtId="0" fontId="57" fillId="33" borderId="0" xfId="0" applyFont="1" applyFill="1" applyBorder="1" applyAlignment="1" applyProtection="1">
      <alignment horizontal="left"/>
      <protection locked="0"/>
    </xf>
    <xf numFmtId="0" fontId="56" fillId="33" borderId="11" xfId="0" applyFont="1" applyFill="1" applyBorder="1" applyAlignment="1" applyProtection="1">
      <alignment horizontal="center" vertical="top" wrapText="1"/>
      <protection locked="0"/>
    </xf>
    <xf numFmtId="0" fontId="56" fillId="33" borderId="26" xfId="0" applyFont="1" applyFill="1" applyBorder="1" applyAlignment="1" applyProtection="1">
      <alignment horizontal="center" vertical="top" wrapText="1"/>
      <protection locked="0"/>
    </xf>
    <xf numFmtId="0" fontId="56" fillId="33" borderId="27" xfId="0" applyFont="1" applyFill="1" applyBorder="1" applyAlignment="1" applyProtection="1">
      <alignment horizontal="center" vertical="top" wrapText="1"/>
      <protection locked="0"/>
    </xf>
    <xf numFmtId="0" fontId="57" fillId="33" borderId="12" xfId="0" applyFont="1" applyFill="1" applyBorder="1" applyAlignment="1" applyProtection="1">
      <alignment horizontal="center" wrapText="1"/>
      <protection locked="0"/>
    </xf>
    <xf numFmtId="0" fontId="57" fillId="33" borderId="23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3" customWidth="1"/>
    <col min="2" max="2" width="25.7109375" style="3" customWidth="1"/>
    <col min="3" max="3" width="2.7109375" style="3" customWidth="1"/>
    <col min="4" max="10" width="9.140625" style="3" customWidth="1"/>
    <col min="11" max="16384" width="9.140625" style="3" customWidth="1"/>
  </cols>
  <sheetData>
    <row r="1" spans="1:3" ht="18">
      <c r="A1" s="1" t="s">
        <v>0</v>
      </c>
      <c r="C1" s="1"/>
    </row>
    <row r="2" spans="1:3" ht="15" customHeight="1">
      <c r="A2" s="2" t="s">
        <v>1</v>
      </c>
      <c r="C2" s="2"/>
    </row>
    <row r="3" spans="1:3" ht="15" customHeight="1">
      <c r="A3" s="4"/>
      <c r="C3" s="4"/>
    </row>
    <row r="4" spans="1:3" ht="15" customHeight="1">
      <c r="A4" s="2" t="s">
        <v>2</v>
      </c>
      <c r="C4" s="2"/>
    </row>
    <row r="5" spans="1:3" ht="15" customHeight="1">
      <c r="A5" s="4" t="s">
        <v>3</v>
      </c>
      <c r="C5" s="4"/>
    </row>
    <row r="6" spans="1:3" ht="15" customHeight="1">
      <c r="A6" s="4" t="s">
        <v>4</v>
      </c>
      <c r="C6" s="4"/>
    </row>
    <row r="7" spans="1:3" ht="15" customHeight="1">
      <c r="A7" s="4" t="s">
        <v>5</v>
      </c>
      <c r="C7" s="4"/>
    </row>
    <row r="8" spans="1:3" ht="15" customHeight="1">
      <c r="A8" s="4" t="s">
        <v>6</v>
      </c>
      <c r="C8" s="4"/>
    </row>
    <row r="9" spans="1:3" ht="15" customHeight="1">
      <c r="A9" s="4"/>
      <c r="C9" s="4"/>
    </row>
    <row r="10" spans="1:3" ht="15" customHeight="1">
      <c r="A10" s="4"/>
      <c r="C10" s="4"/>
    </row>
    <row r="11" spans="1:12" s="6" customFormat="1" ht="15" customHeight="1">
      <c r="A11" s="117" t="s">
        <v>94</v>
      </c>
      <c r="C11" s="7" t="s">
        <v>7</v>
      </c>
      <c r="D11" s="120"/>
      <c r="E11" s="120"/>
      <c r="F11" s="120"/>
      <c r="H11" s="7" t="s">
        <v>59</v>
      </c>
      <c r="I11" s="120"/>
      <c r="J11" s="120"/>
      <c r="K11" s="120"/>
      <c r="L11" s="120"/>
    </row>
    <row r="12" spans="2:7" s="6" customFormat="1" ht="15" customHeight="1">
      <c r="B12" s="10"/>
      <c r="G12" s="11"/>
    </row>
    <row r="13" spans="1:3" s="6" customFormat="1" ht="15" customHeight="1">
      <c r="A13" s="31" t="s">
        <v>8</v>
      </c>
      <c r="C13" s="5"/>
    </row>
    <row r="14" spans="2:10" s="6" customFormat="1" ht="15" customHeight="1">
      <c r="B14" s="12" t="s">
        <v>9</v>
      </c>
      <c r="C14" s="12"/>
      <c r="D14" s="13"/>
      <c r="E14" s="13"/>
      <c r="F14" s="13"/>
      <c r="G14" s="13"/>
      <c r="H14" s="13"/>
      <c r="I14" s="13"/>
      <c r="J14" s="13"/>
    </row>
    <row r="15" spans="2:6" s="6" customFormat="1" ht="15" customHeight="1">
      <c r="B15" s="10" t="s">
        <v>10</v>
      </c>
      <c r="C15" s="14"/>
      <c r="D15" s="122"/>
      <c r="E15" s="122"/>
      <c r="F15" s="38" t="s">
        <v>53</v>
      </c>
    </row>
    <row r="16" spans="2:6" s="6" customFormat="1" ht="15" customHeight="1">
      <c r="B16" s="14"/>
      <c r="C16" s="14"/>
      <c r="D16" s="16"/>
      <c r="E16" s="9"/>
      <c r="F16" s="38"/>
    </row>
    <row r="17" spans="2:6" s="6" customFormat="1" ht="15" customHeight="1">
      <c r="B17" s="10" t="s">
        <v>11</v>
      </c>
      <c r="C17" s="14"/>
      <c r="D17" s="122"/>
      <c r="E17" s="122"/>
      <c r="F17" s="38" t="s">
        <v>64</v>
      </c>
    </row>
    <row r="18" spans="2:3" s="6" customFormat="1" ht="14.25">
      <c r="B18" s="14"/>
      <c r="C18" s="14"/>
    </row>
    <row r="19" spans="2:6" s="6" customFormat="1" ht="15" customHeight="1">
      <c r="B19" s="14" t="s">
        <v>12</v>
      </c>
      <c r="C19" s="14"/>
      <c r="D19" s="123">
        <f>IF(AND(D15&lt;&gt;"",D17&lt;&gt;""),D15-D17,"")</f>
      </c>
      <c r="E19" s="123"/>
      <c r="F19" s="38" t="s">
        <v>54</v>
      </c>
    </row>
    <row r="20" spans="2:5" s="6" customFormat="1" ht="15" customHeight="1">
      <c r="B20" s="14"/>
      <c r="C20" s="14"/>
      <c r="D20" s="9"/>
      <c r="E20" s="9"/>
    </row>
    <row r="21" spans="2:6" s="6" customFormat="1" ht="15" customHeight="1">
      <c r="B21" s="14" t="s">
        <v>13</v>
      </c>
      <c r="C21" s="35"/>
      <c r="D21" s="122"/>
      <c r="E21" s="122"/>
      <c r="F21" s="38" t="s">
        <v>55</v>
      </c>
    </row>
    <row r="22" spans="2:13" s="6" customFormat="1" ht="15" customHeight="1">
      <c r="B22" s="18"/>
      <c r="C22" s="18"/>
      <c r="D22" s="16"/>
      <c r="E22" s="9"/>
      <c r="M22" s="9"/>
    </row>
    <row r="23" spans="2:6" s="6" customFormat="1" ht="14.25">
      <c r="B23" s="14" t="s">
        <v>14</v>
      </c>
      <c r="C23" s="35"/>
      <c r="D23" s="123">
        <f>IF(AND(D15&lt;&gt;"",D17&lt;&gt;"",D21&lt;&gt;""),D21+D17,"")</f>
      </c>
      <c r="E23" s="123"/>
      <c r="F23" s="38" t="s">
        <v>56</v>
      </c>
    </row>
    <row r="24" spans="2:10" s="6" customFormat="1" ht="15" customHeight="1">
      <c r="B24" s="20"/>
      <c r="C24" s="20"/>
      <c r="D24" s="20"/>
      <c r="E24" s="20"/>
      <c r="I24" s="20"/>
      <c r="J24" s="20"/>
    </row>
    <row r="25" spans="2:11" s="6" customFormat="1" ht="1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s="6" customFormat="1" ht="15" customHeight="1">
      <c r="B26" s="12" t="s">
        <v>15</v>
      </c>
      <c r="C26" s="12"/>
      <c r="D26" s="13"/>
      <c r="E26" s="13"/>
      <c r="F26" s="13"/>
      <c r="G26" s="13"/>
      <c r="H26" s="13"/>
      <c r="I26" s="13"/>
      <c r="J26" s="13"/>
      <c r="K26" s="13"/>
    </row>
    <row r="27" spans="2:11" s="6" customFormat="1" ht="15" customHeight="1">
      <c r="B27" s="105" t="s">
        <v>16</v>
      </c>
      <c r="C27" s="105"/>
      <c r="D27" s="105"/>
      <c r="E27" s="104" t="s">
        <v>17</v>
      </c>
      <c r="F27" s="20"/>
      <c r="H27" s="20"/>
      <c r="I27" s="104" t="s">
        <v>19</v>
      </c>
      <c r="K27" s="20"/>
    </row>
    <row r="28" spans="2:10" s="6" customFormat="1" ht="15" customHeight="1">
      <c r="B28" s="106" t="s">
        <v>52</v>
      </c>
      <c r="C28" s="106"/>
      <c r="D28" s="106"/>
      <c r="E28" s="104"/>
      <c r="F28" s="15">
        <f>IF(AND(D15&lt;&gt;"",D23&lt;&gt;""),D15-D23,"")</f>
      </c>
      <c r="G28" s="93" t="s">
        <v>18</v>
      </c>
      <c r="H28" s="93"/>
      <c r="I28" s="104"/>
      <c r="J28" s="19">
        <f>IF(F28&lt;&gt;"",F28/6,"")</f>
      </c>
    </row>
    <row r="29" spans="2:9" s="6" customFormat="1" ht="15" customHeight="1">
      <c r="B29" s="21"/>
      <c r="C29" s="21"/>
      <c r="D29" s="21"/>
      <c r="E29" s="22"/>
      <c r="G29" s="39"/>
      <c r="H29" s="10"/>
      <c r="I29" s="22"/>
    </row>
    <row r="30" spans="3:10" s="6" customFormat="1" ht="15" customHeight="1">
      <c r="C30" s="36" t="s">
        <v>47</v>
      </c>
      <c r="D30" s="23" t="s">
        <v>21</v>
      </c>
      <c r="E30" s="22" t="s">
        <v>19</v>
      </c>
      <c r="F30" s="124"/>
      <c r="G30" s="93" t="s">
        <v>18</v>
      </c>
      <c r="H30" s="93"/>
      <c r="I30" s="22" t="s">
        <v>17</v>
      </c>
      <c r="J30" s="19">
        <f>IF(F30&lt;&gt;"",F30*6,"")</f>
      </c>
    </row>
    <row r="31" spans="2:10" s="6" customFormat="1" ht="15" customHeight="1">
      <c r="B31" s="14" t="s">
        <v>20</v>
      </c>
      <c r="C31" s="45" t="s">
        <v>48</v>
      </c>
      <c r="D31" s="23"/>
      <c r="E31" s="22"/>
      <c r="F31" s="16"/>
      <c r="G31" s="39"/>
      <c r="H31" s="10"/>
      <c r="I31" s="22"/>
      <c r="J31" s="24"/>
    </row>
    <row r="32" spans="2:12" s="6" customFormat="1" ht="15" customHeight="1">
      <c r="B32" s="15"/>
      <c r="C32" s="46" t="s">
        <v>49</v>
      </c>
      <c r="D32" s="37" t="s">
        <v>50</v>
      </c>
      <c r="E32" s="22" t="s">
        <v>19</v>
      </c>
      <c r="F32" s="124"/>
      <c r="G32" s="93" t="s">
        <v>44</v>
      </c>
      <c r="H32" s="93"/>
      <c r="I32" s="22" t="s">
        <v>17</v>
      </c>
      <c r="J32" s="19">
        <f>IF(F32&lt;&gt;"",F32*6,"")</f>
      </c>
      <c r="L32" s="9"/>
    </row>
    <row r="33" spans="2:12" s="6" customFormat="1" ht="15" customHeight="1">
      <c r="B33" s="23"/>
      <c r="C33" s="23"/>
      <c r="D33" s="23"/>
      <c r="E33" s="22"/>
      <c r="F33" s="25"/>
      <c r="G33" s="16"/>
      <c r="H33" s="16"/>
      <c r="I33" s="22"/>
      <c r="J33" s="16"/>
      <c r="L33" s="9"/>
    </row>
    <row r="34" spans="2:11" s="6" customFormat="1" ht="15" customHeight="1">
      <c r="B34" s="102" t="s">
        <v>22</v>
      </c>
      <c r="C34" s="102"/>
      <c r="D34" s="102"/>
      <c r="E34" s="104" t="s">
        <v>17</v>
      </c>
      <c r="I34" s="17"/>
      <c r="J34" s="20"/>
      <c r="K34" s="97"/>
    </row>
    <row r="35" spans="2:11" s="6" customFormat="1" ht="15" customHeight="1">
      <c r="B35" s="103" t="s">
        <v>23</v>
      </c>
      <c r="C35" s="103"/>
      <c r="D35" s="103"/>
      <c r="E35" s="104"/>
      <c r="F35" s="121">
        <f>IF(AND(D23&lt;&gt;"",J32&lt;&gt;""),D23+J32,"")</f>
      </c>
      <c r="G35" s="121"/>
      <c r="H35" s="121"/>
      <c r="I35" s="121"/>
      <c r="J35" s="20"/>
      <c r="K35" s="98"/>
    </row>
    <row r="36" spans="3:11" s="6" customFormat="1" ht="15" customHeight="1">
      <c r="C36" s="40"/>
      <c r="D36" s="40"/>
      <c r="E36" s="94" t="s">
        <v>62</v>
      </c>
      <c r="F36" s="94"/>
      <c r="G36" s="94"/>
      <c r="H36" s="94"/>
      <c r="I36" s="94"/>
      <c r="J36" s="40"/>
      <c r="K36" s="40"/>
    </row>
    <row r="37" spans="2:11" s="6" customFormat="1" ht="1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2:11" s="6" customFormat="1" ht="15" customHeight="1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3" s="6" customFormat="1" ht="15" customHeight="1">
      <c r="A39" s="31" t="s">
        <v>24</v>
      </c>
      <c r="C39" s="11"/>
    </row>
    <row r="40" spans="3:15" s="6" customFormat="1" ht="15" customHeight="1">
      <c r="C40" s="41"/>
      <c r="D40" s="95" t="s">
        <v>25</v>
      </c>
      <c r="E40" s="95"/>
      <c r="F40" s="96" t="s">
        <v>45</v>
      </c>
      <c r="G40" s="95"/>
      <c r="H40" s="96" t="s">
        <v>26</v>
      </c>
      <c r="I40" s="95"/>
      <c r="J40" s="96" t="s">
        <v>27</v>
      </c>
      <c r="K40" s="95"/>
      <c r="L40" s="96" t="s">
        <v>28</v>
      </c>
      <c r="M40" s="95"/>
      <c r="N40" s="96" t="s">
        <v>30</v>
      </c>
      <c r="O40" s="95"/>
    </row>
    <row r="41" spans="4:15" s="6" customFormat="1" ht="15" customHeight="1">
      <c r="D41" s="101" t="s">
        <v>58</v>
      </c>
      <c r="E41" s="100"/>
      <c r="F41" s="42"/>
      <c r="G41" s="8"/>
      <c r="H41" s="42"/>
      <c r="I41" s="8"/>
      <c r="J41" s="99" t="s">
        <v>57</v>
      </c>
      <c r="K41" s="100"/>
      <c r="L41" s="99" t="s">
        <v>29</v>
      </c>
      <c r="M41" s="100"/>
      <c r="N41" s="99" t="s">
        <v>31</v>
      </c>
      <c r="O41" s="101"/>
    </row>
    <row r="42" spans="4:15" s="6" customFormat="1" ht="15" customHeight="1">
      <c r="D42" s="131"/>
      <c r="E42" s="132"/>
      <c r="F42" s="133"/>
      <c r="G42" s="132"/>
      <c r="H42" s="133"/>
      <c r="I42" s="132"/>
      <c r="J42" s="133"/>
      <c r="K42" s="132"/>
      <c r="L42" s="133"/>
      <c r="M42" s="132"/>
      <c r="N42" s="126"/>
      <c r="O42" s="127"/>
    </row>
    <row r="43" spans="2:15" s="6" customFormat="1" ht="15" customHeight="1">
      <c r="B43" s="9"/>
      <c r="C43" s="9"/>
      <c r="D43" s="122"/>
      <c r="E43" s="135"/>
      <c r="F43" s="134"/>
      <c r="G43" s="135"/>
      <c r="H43" s="134"/>
      <c r="I43" s="135"/>
      <c r="J43" s="134"/>
      <c r="K43" s="135"/>
      <c r="L43" s="134"/>
      <c r="M43" s="135"/>
      <c r="N43" s="134"/>
      <c r="O43" s="122"/>
    </row>
    <row r="44" spans="2:15" s="6" customFormat="1" ht="15" customHeight="1">
      <c r="B44" s="9"/>
      <c r="C44" s="9"/>
      <c r="D44" s="131"/>
      <c r="E44" s="132"/>
      <c r="F44" s="133"/>
      <c r="G44" s="132"/>
      <c r="H44" s="133"/>
      <c r="I44" s="132"/>
      <c r="J44" s="133"/>
      <c r="K44" s="132"/>
      <c r="L44" s="133"/>
      <c r="M44" s="132"/>
      <c r="N44" s="126"/>
      <c r="O44" s="127"/>
    </row>
    <row r="45" spans="2:16" s="6" customFormat="1" ht="15" customHeight="1">
      <c r="B45" s="9"/>
      <c r="C45" s="9"/>
      <c r="D45" s="122"/>
      <c r="E45" s="135"/>
      <c r="F45" s="134"/>
      <c r="G45" s="135"/>
      <c r="H45" s="134"/>
      <c r="I45" s="135"/>
      <c r="J45" s="134"/>
      <c r="K45" s="135"/>
      <c r="L45" s="134"/>
      <c r="M45" s="135"/>
      <c r="N45" s="134"/>
      <c r="O45" s="122"/>
      <c r="P45" s="9"/>
    </row>
    <row r="46" spans="2:15" s="6" customFormat="1" ht="15" customHeight="1">
      <c r="B46" s="9"/>
      <c r="C46" s="9"/>
      <c r="D46" s="131"/>
      <c r="E46" s="132"/>
      <c r="F46" s="133"/>
      <c r="G46" s="132"/>
      <c r="H46" s="133"/>
      <c r="I46" s="132"/>
      <c r="J46" s="133"/>
      <c r="K46" s="132"/>
      <c r="L46" s="133"/>
      <c r="M46" s="132"/>
      <c r="N46" s="126"/>
      <c r="O46" s="127"/>
    </row>
    <row r="47" spans="4:15" s="6" customFormat="1" ht="15" customHeight="1">
      <c r="D47" s="122"/>
      <c r="E47" s="135"/>
      <c r="F47" s="134"/>
      <c r="G47" s="135"/>
      <c r="H47" s="134"/>
      <c r="I47" s="135"/>
      <c r="J47" s="134"/>
      <c r="K47" s="135"/>
      <c r="L47" s="134"/>
      <c r="M47" s="135"/>
      <c r="N47" s="134"/>
      <c r="O47" s="122"/>
    </row>
    <row r="48" spans="2:8" s="6" customFormat="1" ht="15" customHeight="1">
      <c r="B48" s="30"/>
      <c r="C48" s="30"/>
      <c r="D48" s="30"/>
      <c r="E48" s="30"/>
      <c r="F48" s="20"/>
      <c r="G48" s="29"/>
      <c r="H48" s="29"/>
    </row>
    <row r="49" spans="2:8" s="6" customFormat="1" ht="15" customHeight="1">
      <c r="B49" s="30"/>
      <c r="C49" s="30"/>
      <c r="D49" s="30"/>
      <c r="E49" s="30"/>
      <c r="F49" s="20"/>
      <c r="G49" s="27"/>
      <c r="H49" s="27"/>
    </row>
    <row r="50" spans="1:15" s="6" customFormat="1" ht="15" customHeight="1">
      <c r="A50" s="31" t="s">
        <v>32</v>
      </c>
      <c r="C50" s="31"/>
      <c r="D50" s="30"/>
      <c r="E50" s="128"/>
      <c r="F50" s="128"/>
      <c r="G50" s="129"/>
      <c r="H50" s="129"/>
      <c r="I50" s="125"/>
      <c r="J50" s="125"/>
      <c r="K50" s="125"/>
      <c r="L50" s="125"/>
      <c r="M50" s="125"/>
      <c r="N50" s="125"/>
      <c r="O50" s="125"/>
    </row>
    <row r="51" spans="2:15" s="6" customFormat="1" ht="15" customHeight="1">
      <c r="B51" s="13" t="s">
        <v>60</v>
      </c>
      <c r="C51" s="32"/>
      <c r="D51" s="20"/>
      <c r="E51" s="124"/>
      <c r="F51" s="124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2:15" s="6" customFormat="1" ht="15" customHeight="1">
      <c r="B52" s="13" t="s">
        <v>33</v>
      </c>
      <c r="C52" s="34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2:15" s="6" customFormat="1" ht="15" customHeight="1">
      <c r="B53" s="13" t="s">
        <v>34</v>
      </c>
      <c r="C53" s="3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</row>
    <row r="54" spans="2:15" s="6" customFormat="1" ht="15" customHeight="1">
      <c r="B54" s="13" t="s">
        <v>61</v>
      </c>
      <c r="C54" s="34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</row>
    <row r="55" spans="2:15" s="6" customFormat="1" ht="15" customHeight="1">
      <c r="B55" s="13" t="s">
        <v>35</v>
      </c>
      <c r="C55" s="3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</row>
    <row r="56" spans="1:15" s="6" customFormat="1" ht="15" customHeight="1">
      <c r="A56" s="33" t="s">
        <v>36</v>
      </c>
      <c r="B56" s="13"/>
      <c r="C56" s="32"/>
      <c r="D56" s="13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</row>
    <row r="57" spans="2:15" s="6" customFormat="1" ht="15" customHeight="1">
      <c r="B57" s="13" t="s">
        <v>37</v>
      </c>
      <c r="C57" s="3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</row>
    <row r="58" spans="2:15" s="6" customFormat="1" ht="15" customHeight="1">
      <c r="B58" s="13" t="s">
        <v>38</v>
      </c>
      <c r="C58" s="34"/>
      <c r="E58" s="128"/>
      <c r="F58" s="128"/>
      <c r="G58" s="129"/>
      <c r="H58" s="129"/>
      <c r="I58" s="125"/>
      <c r="J58" s="125"/>
      <c r="K58" s="125"/>
      <c r="L58" s="125"/>
      <c r="M58" s="125"/>
      <c r="N58" s="125"/>
      <c r="O58" s="125"/>
    </row>
    <row r="59" spans="2:15" s="6" customFormat="1" ht="15" customHeight="1">
      <c r="B59" s="13" t="s">
        <v>39</v>
      </c>
      <c r="C59" s="34"/>
      <c r="E59" s="124"/>
      <c r="F59" s="124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1:15" s="6" customFormat="1" ht="15" customHeight="1">
      <c r="A60" s="33" t="s">
        <v>51</v>
      </c>
      <c r="B60" s="13"/>
      <c r="C60" s="32"/>
      <c r="D60" s="13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</row>
    <row r="61" spans="2:15" s="6" customFormat="1" ht="15" customHeight="1">
      <c r="B61" s="13" t="s">
        <v>40</v>
      </c>
      <c r="C61" s="3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</row>
    <row r="62" spans="2:15" s="6" customFormat="1" ht="15" customHeight="1">
      <c r="B62" s="13" t="s">
        <v>46</v>
      </c>
      <c r="C62" s="34"/>
      <c r="E62" s="128"/>
      <c r="F62" s="128"/>
      <c r="G62" s="129"/>
      <c r="H62" s="129"/>
      <c r="I62" s="125"/>
      <c r="J62" s="125"/>
      <c r="K62" s="125"/>
      <c r="L62" s="125"/>
      <c r="M62" s="125"/>
      <c r="N62" s="125"/>
      <c r="O62" s="125"/>
    </row>
    <row r="63" spans="5:15" s="6" customFormat="1" ht="15" customHeight="1">
      <c r="E63" s="124"/>
      <c r="F63" s="124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15" customHeight="1">
      <c r="A64" s="44" t="s">
        <v>41</v>
      </c>
      <c r="C64" s="4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3" ht="11.25" customHeight="1">
      <c r="A65" s="43" t="s">
        <v>42</v>
      </c>
      <c r="C65" s="4"/>
    </row>
    <row r="66" spans="1:3" ht="11.25" customHeight="1">
      <c r="A66" s="43" t="s">
        <v>2</v>
      </c>
      <c r="C66" s="4"/>
    </row>
    <row r="67" spans="1:3" ht="11.25" customHeight="1">
      <c r="A67" s="43" t="s">
        <v>43</v>
      </c>
      <c r="C67" s="4"/>
    </row>
  </sheetData>
  <sheetProtection sheet="1"/>
  <mergeCells count="66">
    <mergeCell ref="H45:I45"/>
    <mergeCell ref="J45:K45"/>
    <mergeCell ref="L45:M45"/>
    <mergeCell ref="N45:O45"/>
    <mergeCell ref="N43:O43"/>
    <mergeCell ref="L43:M43"/>
    <mergeCell ref="J43:K43"/>
    <mergeCell ref="F43:G43"/>
    <mergeCell ref="H43:I43"/>
    <mergeCell ref="D47:E47"/>
    <mergeCell ref="F47:G47"/>
    <mergeCell ref="H47:I47"/>
    <mergeCell ref="J47:K47"/>
    <mergeCell ref="L47:M47"/>
    <mergeCell ref="N47:O47"/>
    <mergeCell ref="L44:M44"/>
    <mergeCell ref="N44:O44"/>
    <mergeCell ref="D46:E46"/>
    <mergeCell ref="F46:G46"/>
    <mergeCell ref="H46:I46"/>
    <mergeCell ref="J46:K46"/>
    <mergeCell ref="L46:M46"/>
    <mergeCell ref="N46:O46"/>
    <mergeCell ref="D45:E45"/>
    <mergeCell ref="F45:G45"/>
    <mergeCell ref="D42:E42"/>
    <mergeCell ref="F42:G42"/>
    <mergeCell ref="H42:I42"/>
    <mergeCell ref="J42:K42"/>
    <mergeCell ref="D44:E44"/>
    <mergeCell ref="F44:G44"/>
    <mergeCell ref="H44:I44"/>
    <mergeCell ref="J44:K44"/>
    <mergeCell ref="D43:E43"/>
    <mergeCell ref="L42:M42"/>
    <mergeCell ref="N42:O42"/>
    <mergeCell ref="D11:F11"/>
    <mergeCell ref="I11:L11"/>
    <mergeCell ref="D15:E15"/>
    <mergeCell ref="D17:E17"/>
    <mergeCell ref="D19:E19"/>
    <mergeCell ref="D21:E21"/>
    <mergeCell ref="D23:E23"/>
    <mergeCell ref="F35:I35"/>
    <mergeCell ref="L41:M41"/>
    <mergeCell ref="B27:D27"/>
    <mergeCell ref="B28:D28"/>
    <mergeCell ref="E27:E28"/>
    <mergeCell ref="I27:I28"/>
    <mergeCell ref="N41:O41"/>
    <mergeCell ref="N40:O40"/>
    <mergeCell ref="J40:K40"/>
    <mergeCell ref="L40:M40"/>
    <mergeCell ref="K34:K35"/>
    <mergeCell ref="J41:K41"/>
    <mergeCell ref="D41:E41"/>
    <mergeCell ref="B34:D34"/>
    <mergeCell ref="B35:D35"/>
    <mergeCell ref="E34:E35"/>
    <mergeCell ref="G28:H28"/>
    <mergeCell ref="G30:H30"/>
    <mergeCell ref="G32:H32"/>
    <mergeCell ref="E36:I36"/>
    <mergeCell ref="D40:E40"/>
    <mergeCell ref="F40:G40"/>
    <mergeCell ref="H40:I40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49" customWidth="1"/>
    <col min="2" max="2" width="25.7109375" style="49" customWidth="1"/>
    <col min="3" max="3" width="2.7109375" style="49" customWidth="1"/>
    <col min="4" max="4" width="4.7109375" style="49" customWidth="1"/>
    <col min="5" max="5" width="6.00390625" style="49" customWidth="1"/>
    <col min="6" max="6" width="2.7109375" style="49" customWidth="1"/>
    <col min="7" max="7" width="13.7109375" style="49" customWidth="1"/>
    <col min="8" max="8" width="2.7109375" style="49" customWidth="1"/>
    <col min="9" max="9" width="13.7109375" style="49" customWidth="1"/>
    <col min="10" max="10" width="2.7109375" style="49" customWidth="1"/>
    <col min="11" max="11" width="13.7109375" style="49" customWidth="1"/>
    <col min="12" max="12" width="2.7109375" style="49" customWidth="1"/>
    <col min="13" max="13" width="13.7109375" style="49" customWidth="1"/>
    <col min="14" max="14" width="2.7109375" style="49" customWidth="1"/>
    <col min="15" max="15" width="6.00390625" style="49" customWidth="1"/>
    <col min="16" max="16" width="4.7109375" style="49" customWidth="1"/>
    <col min="17" max="16384" width="9.140625" style="49" customWidth="1"/>
  </cols>
  <sheetData>
    <row r="1" ht="18">
      <c r="A1" s="1" t="s">
        <v>0</v>
      </c>
    </row>
    <row r="2" ht="15" customHeight="1">
      <c r="A2" s="2" t="s">
        <v>1</v>
      </c>
    </row>
    <row r="3" ht="15" customHeight="1">
      <c r="A3" s="4"/>
    </row>
    <row r="4" ht="15" customHeight="1">
      <c r="A4" s="2" t="s">
        <v>2</v>
      </c>
    </row>
    <row r="5" ht="15" customHeight="1">
      <c r="A5" s="4" t="s">
        <v>3</v>
      </c>
    </row>
    <row r="6" ht="15" customHeight="1">
      <c r="A6" s="4" t="s">
        <v>4</v>
      </c>
    </row>
    <row r="7" ht="15" customHeight="1">
      <c r="A7" s="4" t="s">
        <v>5</v>
      </c>
    </row>
    <row r="8" ht="15" customHeight="1">
      <c r="A8" s="4" t="s">
        <v>6</v>
      </c>
    </row>
    <row r="9" ht="15" customHeight="1"/>
    <row r="10" ht="15" customHeight="1"/>
    <row r="11" spans="1:16" ht="15" customHeight="1">
      <c r="A11" s="117" t="s">
        <v>94</v>
      </c>
      <c r="B11" s="6"/>
      <c r="C11" s="7" t="s">
        <v>7</v>
      </c>
      <c r="D11" s="120"/>
      <c r="E11" s="120"/>
      <c r="F11" s="120"/>
      <c r="G11" s="120"/>
      <c r="I11" s="6"/>
      <c r="J11" s="7" t="s">
        <v>59</v>
      </c>
      <c r="K11" s="120"/>
      <c r="L11" s="120"/>
      <c r="M11" s="120"/>
      <c r="N11" s="120"/>
      <c r="O11" s="120"/>
      <c r="P11" s="6"/>
    </row>
    <row r="12" spans="1:15" ht="15" customHeight="1">
      <c r="A12" s="6"/>
      <c r="B12" s="6"/>
      <c r="C12" s="10"/>
      <c r="D12" s="6"/>
      <c r="E12" s="6"/>
      <c r="F12" s="6"/>
      <c r="G12" s="6"/>
      <c r="I12" s="6"/>
      <c r="N12" s="50"/>
      <c r="O12" s="50"/>
    </row>
    <row r="13" spans="1:15" ht="15" customHeight="1">
      <c r="A13" s="92" t="s">
        <v>89</v>
      </c>
      <c r="G13" s="50"/>
      <c r="H13" s="50"/>
      <c r="J13" s="50"/>
      <c r="K13" s="50"/>
      <c r="L13" s="50"/>
      <c r="M13" s="50"/>
      <c r="N13" s="50"/>
      <c r="O13" s="50"/>
    </row>
    <row r="14" spans="1:15" ht="15" customHeight="1">
      <c r="A14" s="91" t="s">
        <v>90</v>
      </c>
      <c r="G14" s="50"/>
      <c r="H14" s="50"/>
      <c r="J14" s="50"/>
      <c r="K14" s="50"/>
      <c r="L14" s="50"/>
      <c r="M14" s="50"/>
      <c r="N14" s="50"/>
      <c r="O14" s="50"/>
    </row>
    <row r="15" spans="1:15" ht="15" customHeight="1">
      <c r="A15" s="91"/>
      <c r="G15" s="50"/>
      <c r="H15" s="50"/>
      <c r="J15" s="50"/>
      <c r="K15" s="50"/>
      <c r="L15" s="50"/>
      <c r="M15" s="50"/>
      <c r="N15" s="50"/>
      <c r="O15" s="50"/>
    </row>
    <row r="16" spans="7:15" ht="14.25">
      <c r="G16" s="47" t="s">
        <v>9</v>
      </c>
      <c r="H16" s="50"/>
      <c r="I16" s="47" t="s">
        <v>65</v>
      </c>
      <c r="J16" s="50"/>
      <c r="K16" s="47" t="s">
        <v>66</v>
      </c>
      <c r="L16" s="50"/>
      <c r="M16" s="47" t="s">
        <v>67</v>
      </c>
      <c r="N16" s="50"/>
      <c r="O16" s="50"/>
    </row>
    <row r="17" spans="7:15" ht="14.25">
      <c r="G17" s="48" t="s">
        <v>68</v>
      </c>
      <c r="H17" s="50"/>
      <c r="I17" s="48" t="s">
        <v>69</v>
      </c>
      <c r="J17" s="50"/>
      <c r="K17" s="48" t="s">
        <v>87</v>
      </c>
      <c r="L17" s="50"/>
      <c r="M17" s="48" t="s">
        <v>69</v>
      </c>
      <c r="N17" s="50"/>
      <c r="O17" s="50"/>
    </row>
    <row r="18" spans="8:15" ht="25.5" customHeight="1">
      <c r="H18" s="118" t="s">
        <v>53</v>
      </c>
      <c r="I18" s="118"/>
      <c r="J18" s="118"/>
      <c r="O18" s="50"/>
    </row>
    <row r="19" spans="7:15" ht="14.25">
      <c r="G19" s="50"/>
      <c r="H19" s="50"/>
      <c r="I19" s="50"/>
      <c r="J19" s="50"/>
      <c r="K19" s="50"/>
      <c r="L19" s="50"/>
      <c r="M19" s="50"/>
      <c r="O19" s="50"/>
    </row>
    <row r="20" spans="2:14" ht="15">
      <c r="B20" s="51" t="s">
        <v>76</v>
      </c>
      <c r="G20" s="52"/>
      <c r="H20" s="53"/>
      <c r="I20" s="53" t="s">
        <v>71</v>
      </c>
      <c r="J20" s="53"/>
      <c r="K20" s="54"/>
      <c r="L20" s="55"/>
      <c r="M20" s="56"/>
      <c r="N20" s="50"/>
    </row>
    <row r="21" spans="2:14" ht="14.25">
      <c r="B21" s="57" t="s">
        <v>75</v>
      </c>
      <c r="G21" s="58"/>
      <c r="H21" s="59"/>
      <c r="I21" s="59"/>
      <c r="J21" s="59"/>
      <c r="K21" s="60"/>
      <c r="L21" s="60"/>
      <c r="M21" s="60"/>
      <c r="N21" s="50"/>
    </row>
    <row r="22" spans="2:14" ht="14.25">
      <c r="B22" s="61" t="s">
        <v>63</v>
      </c>
      <c r="G22" s="58"/>
      <c r="H22" s="59"/>
      <c r="I22" s="59"/>
      <c r="J22" s="59"/>
      <c r="K22" s="60"/>
      <c r="L22" s="60"/>
      <c r="M22" s="60"/>
      <c r="N22" s="50"/>
    </row>
    <row r="23" spans="4:14" ht="14.25">
      <c r="D23" s="50"/>
      <c r="E23" s="50"/>
      <c r="F23" s="50"/>
      <c r="G23" s="58"/>
      <c r="H23" s="60"/>
      <c r="I23" s="60"/>
      <c r="J23" s="59"/>
      <c r="K23" s="60"/>
      <c r="L23" s="60"/>
      <c r="M23" s="60"/>
      <c r="N23" s="50"/>
    </row>
    <row r="24" spans="2:14" ht="15">
      <c r="B24" s="51" t="s">
        <v>93</v>
      </c>
      <c r="D24" s="52"/>
      <c r="E24" s="111" t="s">
        <v>80</v>
      </c>
      <c r="F24" s="112"/>
      <c r="G24" s="62">
        <f>IF(D24&lt;&gt;"",D24*6,"")</f>
      </c>
      <c r="H24" s="53" t="s">
        <v>82</v>
      </c>
      <c r="I24" s="52"/>
      <c r="J24" s="68" t="s">
        <v>83</v>
      </c>
      <c r="K24" s="83">
        <f>IF(G24&lt;&gt;"",(G24*I24)/1000,"")</f>
      </c>
      <c r="L24" s="60"/>
      <c r="M24" s="60"/>
      <c r="N24" s="50"/>
    </row>
    <row r="25" spans="2:14" ht="14.25">
      <c r="B25" s="82" t="s">
        <v>84</v>
      </c>
      <c r="G25" s="58"/>
      <c r="H25" s="60"/>
      <c r="I25" s="64"/>
      <c r="J25" s="59"/>
      <c r="K25" s="60"/>
      <c r="L25" s="60"/>
      <c r="M25" s="60"/>
      <c r="N25" s="50"/>
    </row>
    <row r="26" spans="2:14" ht="15">
      <c r="B26" s="51" t="s">
        <v>70</v>
      </c>
      <c r="D26" s="65" t="s">
        <v>81</v>
      </c>
      <c r="E26" s="65"/>
      <c r="F26" s="65"/>
      <c r="G26" s="52"/>
      <c r="H26" s="53" t="s">
        <v>82</v>
      </c>
      <c r="I26" s="52"/>
      <c r="J26" s="68" t="s">
        <v>83</v>
      </c>
      <c r="K26" s="83">
        <f>IF(G26&lt;&gt;"",ROUND((G26*I26)/1000,2),"")</f>
      </c>
      <c r="L26" s="60"/>
      <c r="M26" s="60"/>
      <c r="N26" s="50"/>
    </row>
    <row r="27" spans="7:13" ht="14.25">
      <c r="G27" s="58"/>
      <c r="H27" s="59"/>
      <c r="I27" s="66"/>
      <c r="J27" s="59"/>
      <c r="K27" s="60"/>
      <c r="L27" s="60"/>
      <c r="M27" s="60"/>
    </row>
    <row r="28" spans="2:13" ht="14.25">
      <c r="B28" s="49" t="s">
        <v>92</v>
      </c>
      <c r="G28" s="58"/>
      <c r="H28" s="59"/>
      <c r="I28" s="66"/>
      <c r="J28" s="59"/>
      <c r="K28" s="60"/>
      <c r="L28" s="60"/>
      <c r="M28" s="60"/>
    </row>
    <row r="29" spans="7:13" ht="14.25">
      <c r="G29" s="58"/>
      <c r="H29" s="60"/>
      <c r="I29" s="64"/>
      <c r="J29" s="59"/>
      <c r="K29" s="60"/>
      <c r="L29" s="60"/>
      <c r="M29" s="60"/>
    </row>
    <row r="30" spans="3:14" ht="15">
      <c r="C30" s="67" t="s">
        <v>72</v>
      </c>
      <c r="D30" s="65" t="s">
        <v>81</v>
      </c>
      <c r="E30" s="65"/>
      <c r="F30" s="65"/>
      <c r="G30" s="52"/>
      <c r="H30" s="53" t="s">
        <v>82</v>
      </c>
      <c r="I30" s="52"/>
      <c r="J30" s="68" t="s">
        <v>83</v>
      </c>
      <c r="K30" s="83">
        <f>IF(G30&lt;&gt;"",ROUND((G30*I30)/1000,2),"")</f>
      </c>
      <c r="L30" s="60"/>
      <c r="M30" s="60"/>
      <c r="N30" s="50"/>
    </row>
    <row r="31" spans="3:14" ht="14.25">
      <c r="C31" s="69"/>
      <c r="G31" s="58"/>
      <c r="H31" s="60"/>
      <c r="I31" s="64"/>
      <c r="J31" s="59"/>
      <c r="K31" s="60"/>
      <c r="L31" s="60"/>
      <c r="M31" s="60"/>
      <c r="N31" s="50"/>
    </row>
    <row r="32" spans="3:13" ht="15">
      <c r="C32" s="67" t="s">
        <v>72</v>
      </c>
      <c r="D32" s="65" t="s">
        <v>81</v>
      </c>
      <c r="E32" s="65"/>
      <c r="F32" s="65"/>
      <c r="G32" s="52"/>
      <c r="H32" s="53" t="s">
        <v>82</v>
      </c>
      <c r="I32" s="52"/>
      <c r="J32" s="68" t="s">
        <v>83</v>
      </c>
      <c r="K32" s="83">
        <f>IF(G32&lt;&gt;"",ROUND((G32*I32)/1000,2),"")</f>
      </c>
      <c r="L32" s="60"/>
      <c r="M32" s="60"/>
    </row>
    <row r="33" spans="3:13" ht="14.25">
      <c r="C33" s="69"/>
      <c r="G33" s="58"/>
      <c r="H33" s="60"/>
      <c r="I33" s="64"/>
      <c r="J33" s="59"/>
      <c r="K33" s="60"/>
      <c r="L33" s="60"/>
      <c r="M33" s="60"/>
    </row>
    <row r="34" spans="3:13" ht="15">
      <c r="C34" s="67" t="s">
        <v>72</v>
      </c>
      <c r="D34" s="65" t="s">
        <v>81</v>
      </c>
      <c r="E34" s="65"/>
      <c r="F34" s="65"/>
      <c r="G34" s="52"/>
      <c r="H34" s="53" t="s">
        <v>82</v>
      </c>
      <c r="I34" s="52"/>
      <c r="J34" s="68" t="s">
        <v>83</v>
      </c>
      <c r="K34" s="83">
        <f>IF(G34&lt;&gt;"",ROUND((G34*I34)/1000,2),"")</f>
      </c>
      <c r="L34" s="60"/>
      <c r="M34" s="60"/>
    </row>
    <row r="35" spans="3:15" ht="14.25">
      <c r="C35" s="69"/>
      <c r="G35" s="58"/>
      <c r="H35" s="60"/>
      <c r="I35" s="64"/>
      <c r="J35" s="59"/>
      <c r="K35" s="60"/>
      <c r="L35" s="60"/>
      <c r="M35" s="60"/>
      <c r="O35" s="50"/>
    </row>
    <row r="36" spans="3:13" ht="15">
      <c r="C36" s="67" t="s">
        <v>72</v>
      </c>
      <c r="D36" s="65" t="s">
        <v>81</v>
      </c>
      <c r="E36" s="65"/>
      <c r="F36" s="65"/>
      <c r="G36" s="52"/>
      <c r="H36" s="53" t="s">
        <v>82</v>
      </c>
      <c r="I36" s="52"/>
      <c r="J36" s="68" t="s">
        <v>83</v>
      </c>
      <c r="K36" s="83">
        <f>IF(G36&lt;&gt;"",ROUND((G36*I36)/1000,2),"")</f>
      </c>
      <c r="L36" s="60"/>
      <c r="M36" s="60"/>
    </row>
    <row r="37" spans="3:13" ht="14.25">
      <c r="C37" s="69"/>
      <c r="G37" s="58"/>
      <c r="H37" s="60"/>
      <c r="I37" s="64"/>
      <c r="J37" s="59"/>
      <c r="K37" s="60"/>
      <c r="L37" s="60"/>
      <c r="M37" s="60"/>
    </row>
    <row r="38" spans="3:13" ht="15">
      <c r="C38" s="67" t="s">
        <v>72</v>
      </c>
      <c r="D38" s="65" t="s">
        <v>81</v>
      </c>
      <c r="E38" s="65"/>
      <c r="F38" s="65"/>
      <c r="G38" s="52"/>
      <c r="H38" s="53" t="s">
        <v>82</v>
      </c>
      <c r="I38" s="52"/>
      <c r="J38" s="68" t="s">
        <v>83</v>
      </c>
      <c r="K38" s="83">
        <f>IF(G38&lt;&gt;"",ROUND((G38*I38)/1000,2),"")</f>
      </c>
      <c r="L38" s="60"/>
      <c r="M38" s="60"/>
    </row>
    <row r="39" spans="6:13" ht="15" customHeight="1" thickBot="1">
      <c r="F39" s="70"/>
      <c r="G39" s="71"/>
      <c r="H39" s="72"/>
      <c r="I39" s="66"/>
      <c r="J39" s="72"/>
      <c r="K39" s="72"/>
      <c r="L39" s="72"/>
      <c r="M39" s="60"/>
    </row>
    <row r="40" spans="7:13" ht="15" customHeight="1">
      <c r="G40" s="58"/>
      <c r="H40" s="59"/>
      <c r="I40" s="66"/>
      <c r="J40" s="59"/>
      <c r="K40" s="60"/>
      <c r="L40" s="60"/>
      <c r="M40" s="60"/>
    </row>
    <row r="41" spans="2:16" ht="15" customHeight="1">
      <c r="B41" s="51" t="s">
        <v>73</v>
      </c>
      <c r="D41" s="73"/>
      <c r="E41" s="73"/>
      <c r="F41" s="73"/>
      <c r="G41" s="74">
        <f>IF(SUM(G20:G38)&lt;&gt;0,SUM(G20:G38),"")</f>
      </c>
      <c r="H41" s="75"/>
      <c r="I41" s="76" t="s">
        <v>71</v>
      </c>
      <c r="J41" s="77"/>
      <c r="K41" s="83">
        <f>IF(SUM(K20:K38)&lt;&gt;0,SUM(K20:K38),"")</f>
      </c>
      <c r="L41" s="55"/>
      <c r="M41" s="55"/>
      <c r="P41" s="50"/>
    </row>
    <row r="42" spans="4:13" ht="15" customHeight="1">
      <c r="D42" s="73"/>
      <c r="E42" s="73"/>
      <c r="F42" s="73"/>
      <c r="G42" s="78"/>
      <c r="H42" s="53"/>
      <c r="I42" s="76"/>
      <c r="J42" s="53"/>
      <c r="K42" s="55"/>
      <c r="L42" s="55"/>
      <c r="M42" s="55"/>
    </row>
    <row r="43" spans="2:13" ht="15">
      <c r="B43" s="51" t="s">
        <v>86</v>
      </c>
      <c r="D43" s="52"/>
      <c r="E43" s="111" t="s">
        <v>80</v>
      </c>
      <c r="F43" s="112"/>
      <c r="G43" s="62">
        <f>IF(D43&lt;&gt;"",D43*6*-1,"")</f>
      </c>
      <c r="H43" s="53" t="s">
        <v>82</v>
      </c>
      <c r="I43" s="62">
        <f>IF(I24&lt;&gt;"",I24,"")</f>
      </c>
      <c r="J43" s="68" t="s">
        <v>83</v>
      </c>
      <c r="K43" s="83">
        <f>IF(G43&lt;&gt;"",ROUND((G43*I43)/1000,2),"")</f>
      </c>
      <c r="L43" s="55"/>
      <c r="M43" s="55"/>
    </row>
    <row r="44" spans="2:13" ht="15" thickBot="1">
      <c r="B44" s="82" t="s">
        <v>85</v>
      </c>
      <c r="D44" s="73"/>
      <c r="E44" s="73"/>
      <c r="F44" s="116"/>
      <c r="G44" s="71"/>
      <c r="H44" s="79"/>
      <c r="I44" s="58"/>
      <c r="J44" s="79"/>
      <c r="K44" s="79"/>
      <c r="L44" s="79"/>
      <c r="M44" s="55"/>
    </row>
    <row r="45" spans="4:14" ht="15" customHeight="1">
      <c r="D45" s="73"/>
      <c r="E45" s="73"/>
      <c r="F45" s="85"/>
      <c r="G45" s="115">
        <f>IF(AND(G43&lt;&gt;"",G41&lt;&gt;""),G43+G41,"")</f>
      </c>
      <c r="H45" s="55"/>
      <c r="I45" s="76"/>
      <c r="J45" s="55"/>
      <c r="K45" s="55"/>
      <c r="L45" s="84"/>
      <c r="M45" s="109">
        <f>IF(AND(G45&lt;&gt;"",K46&lt;&gt;""),ROUND((K46*1000)/G45,2),"")</f>
      </c>
      <c r="N45" s="50"/>
    </row>
    <row r="46" spans="2:14" ht="15" customHeight="1">
      <c r="B46" s="51" t="s">
        <v>74</v>
      </c>
      <c r="D46" s="73"/>
      <c r="E46" s="73"/>
      <c r="F46" s="86"/>
      <c r="G46" s="107"/>
      <c r="H46" s="88" t="s">
        <v>77</v>
      </c>
      <c r="J46" s="80" t="s">
        <v>88</v>
      </c>
      <c r="K46" s="83">
        <f>IF(AND(K43&lt;&gt;"",K41&lt;&gt;""),K43+K41,"")</f>
      </c>
      <c r="L46" s="90" t="s">
        <v>83</v>
      </c>
      <c r="M46" s="109"/>
      <c r="N46" s="88" t="s">
        <v>78</v>
      </c>
    </row>
    <row r="47" spans="6:14" ht="15" customHeight="1">
      <c r="F47" s="87"/>
      <c r="G47" s="108"/>
      <c r="H47" s="89"/>
      <c r="L47" s="87"/>
      <c r="M47" s="110"/>
      <c r="N47" s="89"/>
    </row>
    <row r="48" spans="3:16" ht="15">
      <c r="C48" s="81"/>
      <c r="D48" s="114" t="str">
        <f>"Locate "&amp;G45&amp;" pounds by "&amp;M45&amp;" inches on the aircraft's W&amp;B graph"</f>
        <v>Locate  pounds by  inches on the aircraft's W&amp;B graph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3:13" ht="14.25">
      <c r="C49" s="57"/>
      <c r="D49" s="57"/>
      <c r="E49" s="57"/>
      <c r="F49" s="57"/>
      <c r="G49" s="113" t="s">
        <v>79</v>
      </c>
      <c r="H49" s="113"/>
      <c r="I49" s="113"/>
      <c r="J49" s="113"/>
      <c r="K49" s="113"/>
      <c r="L49" s="113"/>
      <c r="M49" s="113"/>
    </row>
    <row r="50" ht="14.25">
      <c r="A50" s="63" t="s">
        <v>91</v>
      </c>
    </row>
    <row r="52" spans="1:2" s="3" customFormat="1" ht="15" customHeight="1">
      <c r="A52" s="44" t="s">
        <v>41</v>
      </c>
      <c r="B52" s="4"/>
    </row>
    <row r="53" spans="1:2" s="3" customFormat="1" ht="11.25" customHeight="1">
      <c r="A53" s="43" t="s">
        <v>42</v>
      </c>
      <c r="B53" s="4"/>
    </row>
    <row r="54" spans="1:2" s="3" customFormat="1" ht="11.25" customHeight="1">
      <c r="A54" s="43" t="s">
        <v>2</v>
      </c>
      <c r="B54" s="4"/>
    </row>
    <row r="55" spans="1:2" s="3" customFormat="1" ht="11.25" customHeight="1">
      <c r="A55" s="43" t="s">
        <v>43</v>
      </c>
      <c r="B55" s="4"/>
    </row>
  </sheetData>
  <sheetProtection sheet="1" objects="1" scenarios="1"/>
  <mergeCells count="9">
    <mergeCell ref="H18:J18"/>
    <mergeCell ref="D11:G11"/>
    <mergeCell ref="K11:O11"/>
    <mergeCell ref="G45:G47"/>
    <mergeCell ref="M45:M47"/>
    <mergeCell ref="E24:F24"/>
    <mergeCell ref="E43:F43"/>
    <mergeCell ref="G49:M49"/>
    <mergeCell ref="D48:P48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Steve's Musings on Life: Steve's Flying Pages: Preflight Worksheet </dc:title>
  <dc:subject/>
  <dc:creator/>
  <cp:keywords/>
  <dc:description/>
  <cp:lastModifiedBy>Admin03</cp:lastModifiedBy>
  <cp:lastPrinted>2012-08-02T17:08:31Z</cp:lastPrinted>
  <dcterms:created xsi:type="dcterms:W3CDTF">2012-08-01T21:03:27Z</dcterms:created>
  <dcterms:modified xsi:type="dcterms:W3CDTF">2012-08-03T17:10:36Z</dcterms:modified>
  <cp:category/>
  <cp:version/>
  <cp:contentType/>
  <cp:contentStatus/>
</cp:coreProperties>
</file>