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7100" windowHeight="11640" activeTab="0"/>
  </bookViews>
  <sheets>
    <sheet name="Altimeter Settings, in HG" sheetId="1" r:id="rId1"/>
    <sheet name="Altimeter Settings, hPa (mb)" sheetId="2" r:id="rId2"/>
    <sheet name="Pressure Extremes" sheetId="3" r:id="rId3"/>
    <sheet name="Conversions" sheetId="4" r:id="rId4"/>
  </sheets>
  <definedNames/>
  <calcPr fullCalcOnLoad="1"/>
</workbook>
</file>

<file path=xl/sharedStrings.xml><?xml version="1.0" encoding="utf-8"?>
<sst xmlns="http://schemas.openxmlformats.org/spreadsheetml/2006/main" count="89" uniqueCount="32">
  <si>
    <t>Millibars</t>
  </si>
  <si>
    <t>Inches</t>
  </si>
  <si>
    <t>.</t>
  </si>
  <si>
    <t>inches Hg</t>
  </si>
  <si>
    <t>Pressure Extremes</t>
  </si>
  <si>
    <t>* mb</t>
  </si>
  <si>
    <t>* Hg</t>
  </si>
  <si>
    <t>in Hg</t>
  </si>
  <si>
    <t xml:space="preserve"> mb = </t>
  </si>
  <si>
    <t>Conversions</t>
  </si>
  <si>
    <t xml:space="preserve">in Hg = </t>
  </si>
  <si>
    <t>mb</t>
  </si>
  <si>
    <t>by one millibar</t>
  </si>
  <si>
    <t>hPa</t>
  </si>
  <si>
    <t>Altimeter Settings</t>
  </si>
  <si>
    <t>by .01 in Hg</t>
  </si>
  <si>
    <t>&lt;&lt;</t>
  </si>
  <si>
    <t>&gt;&gt;</t>
  </si>
  <si>
    <t>in Hg -&gt; mb</t>
  </si>
  <si>
    <t>mb -&gt; in Hg</t>
  </si>
  <si>
    <t>TABLE TWO: General Conversion Matrix</t>
  </si>
  <si>
    <t>TABLE ONE:  Conversion Factors</t>
  </si>
  <si>
    <t>TABLE THREE: Absolute Conversions</t>
  </si>
  <si>
    <t>mB (hPa)</t>
  </si>
  <si>
    <t>standard notation</t>
  </si>
  <si>
    <t>scientific notation</t>
  </si>
  <si>
    <t>fraction</t>
  </si>
  <si>
    <t>Data Source: Standard conversion values</t>
  </si>
  <si>
    <t>Pascals</t>
  </si>
  <si>
    <r>
      <t xml:space="preserve">Data Source: </t>
    </r>
    <r>
      <rPr>
        <i/>
        <sz val="11"/>
        <color indexed="8"/>
        <rFont val="Calibri"/>
        <family val="2"/>
      </rPr>
      <t>Wikipedia</t>
    </r>
    <r>
      <rPr>
        <sz val="11"/>
        <color theme="1"/>
        <rFont val="Calibri"/>
        <family val="2"/>
      </rPr>
      <t>, "List of Weather Records," [online] http://en.wikipedia.org/wiki/List_of_weather_records (retreived 9 Mar 2011)</t>
    </r>
  </si>
  <si>
    <t>in inches of Hg, crosswalk to hPa (mB)</t>
  </si>
  <si>
    <t>in hectopascals (millibars), crosswalk to inches of Hg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</si>
</sst>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"/>
    <numFmt numFmtId="166" formatCode="0.0000000000000"/>
    <numFmt numFmtId="167" formatCode="0.00000000000E+00"/>
    <numFmt numFmtId="168" formatCode="#\ ???/???"/>
    <numFmt numFmtId="169" formatCode="??/???????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Helvetica"/>
      <family val="2"/>
    </font>
    <font>
      <sz val="9"/>
      <color indexed="8"/>
      <name val="Helvetica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Helvetica"/>
      <family val="2"/>
    </font>
    <font>
      <b/>
      <i/>
      <sz val="8"/>
      <color indexed="8"/>
      <name val="Helvetic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Helvetica"/>
      <family val="2"/>
    </font>
    <font>
      <sz val="9"/>
      <color rgb="FF000000"/>
      <name val="Helvetica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Helvetica"/>
      <family val="2"/>
    </font>
    <font>
      <b/>
      <i/>
      <sz val="8"/>
      <color theme="1"/>
      <name val="Helvetica"/>
      <family val="2"/>
    </font>
    <font>
      <sz val="8"/>
      <color rgb="FF000000"/>
      <name val="Helvetica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theme="0" tint="-0.14993000030517578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8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169" fontId="48" fillId="0" borderId="0" xfId="0" applyNumberFormat="1" applyFont="1" applyAlignment="1">
      <alignment vertical="center"/>
    </xf>
    <xf numFmtId="165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2" fontId="49" fillId="0" borderId="10" xfId="0" applyNumberFormat="1" applyFont="1" applyBorder="1" applyAlignment="1">
      <alignment horizontal="right" vertical="center"/>
    </xf>
    <xf numFmtId="166" fontId="49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49" fillId="0" borderId="13" xfId="0" applyNumberFormat="1" applyFont="1" applyBorder="1" applyAlignment="1">
      <alignment horizontal="right" vertical="center"/>
    </xf>
    <xf numFmtId="166" fontId="49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6" fontId="49" fillId="0" borderId="16" xfId="0" applyNumberFormat="1" applyFont="1" applyBorder="1" applyAlignment="1">
      <alignment horizontal="right" vertical="center"/>
    </xf>
    <xf numFmtId="166" fontId="49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11" fontId="51" fillId="0" borderId="14" xfId="0" applyNumberFormat="1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167" fontId="46" fillId="0" borderId="14" xfId="0" applyNumberFormat="1" applyFont="1" applyBorder="1" applyAlignment="1">
      <alignment vertical="center"/>
    </xf>
    <xf numFmtId="167" fontId="46" fillId="0" borderId="18" xfId="0" applyNumberFormat="1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11" fontId="51" fillId="0" borderId="18" xfId="0" applyNumberFormat="1" applyFont="1" applyBorder="1" applyAlignment="1">
      <alignment vertical="center"/>
    </xf>
    <xf numFmtId="11" fontId="46" fillId="0" borderId="18" xfId="0" applyNumberFormat="1" applyFont="1" applyBorder="1" applyAlignment="1">
      <alignment vertical="center"/>
    </xf>
    <xf numFmtId="0" fontId="44" fillId="0" borderId="0" xfId="0" applyFont="1" applyAlignment="1" quotePrefix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26" fillId="0" borderId="0" xfId="0" applyFont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44" fillId="33" borderId="0" xfId="0" applyNumberFormat="1" applyFont="1" applyFill="1" applyAlignment="1">
      <alignment horizontal="center"/>
    </xf>
    <xf numFmtId="2" fontId="44" fillId="33" borderId="0" xfId="0" applyNumberFormat="1" applyFont="1" applyFill="1" applyAlignment="1">
      <alignment horizontal="center"/>
    </xf>
    <xf numFmtId="1" fontId="44" fillId="34" borderId="0" xfId="0" applyNumberFormat="1" applyFont="1" applyFill="1" applyAlignment="1">
      <alignment horizontal="center"/>
    </xf>
    <xf numFmtId="2" fontId="44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44" fillId="0" borderId="0" xfId="0" applyFont="1" applyAlignment="1" quotePrefix="1">
      <alignment vertical="center"/>
    </xf>
    <xf numFmtId="0" fontId="0" fillId="0" borderId="0" xfId="0" applyAlignment="1">
      <alignment vertical="center" textRotation="180"/>
    </xf>
    <xf numFmtId="0" fontId="0" fillId="0" borderId="0" xfId="0" applyAlignment="1">
      <alignment horizontal="left" vertical="center" textRotation="180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7" fillId="33" borderId="20" xfId="0" applyNumberFormat="1" applyFont="1" applyFill="1" applyBorder="1" applyAlignment="1">
      <alignment horizontal="center" wrapText="1"/>
    </xf>
    <xf numFmtId="164" fontId="27" fillId="33" borderId="20" xfId="0" applyNumberFormat="1" applyFont="1" applyFill="1" applyBorder="1" applyAlignment="1">
      <alignment horizontal="center" wrapText="1"/>
    </xf>
    <xf numFmtId="2" fontId="44" fillId="33" borderId="16" xfId="0" applyNumberFormat="1" applyFont="1" applyFill="1" applyBorder="1" applyAlignment="1">
      <alignment horizontal="center" vertical="center"/>
    </xf>
    <xf numFmtId="1" fontId="44" fillId="33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167" fontId="46" fillId="33" borderId="18" xfId="0" applyNumberFormat="1" applyFont="1" applyFill="1" applyBorder="1" applyAlignment="1">
      <alignment vertical="center"/>
    </xf>
    <xf numFmtId="0" fontId="50" fillId="33" borderId="18" xfId="0" applyFont="1" applyFill="1" applyBorder="1" applyAlignment="1">
      <alignment vertical="center"/>
    </xf>
    <xf numFmtId="11" fontId="51" fillId="33" borderId="18" xfId="0" applyNumberFormat="1" applyFont="1" applyFill="1" applyBorder="1" applyAlignment="1">
      <alignment vertical="center"/>
    </xf>
    <xf numFmtId="11" fontId="46" fillId="33" borderId="18" xfId="0" applyNumberFormat="1" applyFont="1" applyFill="1" applyBorder="1" applyAlignment="1">
      <alignment vertical="center"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right"/>
    </xf>
    <xf numFmtId="0" fontId="49" fillId="0" borderId="14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52" fillId="33" borderId="24" xfId="0" applyFont="1" applyFill="1" applyBorder="1" applyAlignment="1">
      <alignment vertical="center"/>
    </xf>
    <xf numFmtId="169" fontId="48" fillId="33" borderId="23" xfId="0" applyNumberFormat="1" applyFont="1" applyFill="1" applyBorder="1" applyAlignment="1">
      <alignment vertical="center"/>
    </xf>
    <xf numFmtId="169" fontId="48" fillId="0" borderId="15" xfId="0" applyNumberFormat="1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169" fontId="48" fillId="0" borderId="23" xfId="0" applyNumberFormat="1" applyFont="1" applyBorder="1" applyAlignment="1">
      <alignment vertical="center"/>
    </xf>
    <xf numFmtId="0" fontId="46" fillId="35" borderId="17" xfId="0" applyFont="1" applyFill="1" applyBorder="1" applyAlignment="1">
      <alignment vertical="center"/>
    </xf>
    <xf numFmtId="0" fontId="46" fillId="33" borderId="14" xfId="0" applyFont="1" applyFill="1" applyBorder="1" applyAlignment="1">
      <alignment vertical="center"/>
    </xf>
    <xf numFmtId="168" fontId="48" fillId="33" borderId="23" xfId="0" applyNumberFormat="1" applyFont="1" applyFill="1" applyBorder="1" applyAlignment="1">
      <alignment horizontal="right" vertical="center"/>
    </xf>
    <xf numFmtId="0" fontId="48" fillId="0" borderId="23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 textRotation="18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4" fillId="0" borderId="25" xfId="0" applyFont="1" applyBorder="1" applyAlignment="1" quotePrefix="1">
      <alignment vertical="center"/>
    </xf>
    <xf numFmtId="0" fontId="53" fillId="0" borderId="0" xfId="0" applyFont="1" applyAlignment="1">
      <alignment/>
    </xf>
    <xf numFmtId="2" fontId="0" fillId="34" borderId="2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2" max="2" width="10.7109375" style="33" customWidth="1"/>
    <col min="3" max="3" width="10.7109375" style="34" customWidth="1"/>
    <col min="4" max="4" width="40.7109375" style="4" customWidth="1"/>
  </cols>
  <sheetData>
    <row r="1" ht="15.75">
      <c r="A1" s="85" t="s">
        <v>14</v>
      </c>
    </row>
    <row r="2" ht="15">
      <c r="A2" s="2" t="s">
        <v>30</v>
      </c>
    </row>
    <row r="3" ht="15">
      <c r="A3" t="s">
        <v>15</v>
      </c>
    </row>
    <row r="4" spans="2:3" ht="15">
      <c r="B4" s="50"/>
      <c r="C4" s="51"/>
    </row>
    <row r="5" spans="1:3" ht="15">
      <c r="A5" s="49"/>
      <c r="B5" s="52" t="s">
        <v>1</v>
      </c>
      <c r="C5" s="53" t="s">
        <v>13</v>
      </c>
    </row>
    <row r="6" spans="2:4" ht="15">
      <c r="B6" s="33">
        <f aca="true" t="shared" si="0" ref="B6:B14">B7+0.01</f>
        <v>31.00000000000017</v>
      </c>
      <c r="C6" s="34">
        <f>B6*Conversions!$C$4</f>
        <v>1049.7804866677056</v>
      </c>
      <c r="D6" s="46" t="str">
        <f>"&lt;"&amp;CHAR(150)&amp;"Typical extreme high pressure"</f>
        <v>&lt;–Typical extreme high pressure</v>
      </c>
    </row>
    <row r="7" spans="2:3" ht="15">
      <c r="B7" s="35">
        <f t="shared" si="0"/>
        <v>30.99000000000017</v>
      </c>
      <c r="C7" s="36">
        <f>B7*Conversions!$C$4</f>
        <v>1049.4418478010386</v>
      </c>
    </row>
    <row r="8" spans="2:3" ht="15">
      <c r="B8" s="33">
        <f t="shared" si="0"/>
        <v>30.980000000000167</v>
      </c>
      <c r="C8" s="34">
        <f>B8*Conversions!$C$4</f>
        <v>1049.1032089343717</v>
      </c>
    </row>
    <row r="9" spans="2:3" ht="15">
      <c r="B9" s="35">
        <f t="shared" si="0"/>
        <v>30.970000000000166</v>
      </c>
      <c r="C9" s="36">
        <f>B9*Conversions!$C$4</f>
        <v>1048.7645700677044</v>
      </c>
    </row>
    <row r="10" spans="2:3" ht="15">
      <c r="B10" s="33">
        <f t="shared" si="0"/>
        <v>30.960000000000164</v>
      </c>
      <c r="C10" s="34">
        <f>B10*Conversions!$C$4</f>
        <v>1048.4259312010374</v>
      </c>
    </row>
    <row r="11" spans="2:3" ht="15">
      <c r="B11" s="35">
        <f t="shared" si="0"/>
        <v>30.950000000000163</v>
      </c>
      <c r="C11" s="36">
        <f>B11*Conversions!$C$4</f>
        <v>1048.0872923343704</v>
      </c>
    </row>
    <row r="12" spans="2:3" ht="15">
      <c r="B12" s="33">
        <f t="shared" si="0"/>
        <v>30.94000000000016</v>
      </c>
      <c r="C12" s="34">
        <f>B12*Conversions!$C$4</f>
        <v>1047.7486534677034</v>
      </c>
    </row>
    <row r="13" spans="2:3" ht="15">
      <c r="B13" s="35">
        <f t="shared" si="0"/>
        <v>30.93000000000016</v>
      </c>
      <c r="C13" s="36">
        <f>B13*Conversions!$C$4</f>
        <v>1047.4100146010362</v>
      </c>
    </row>
    <row r="14" spans="2:3" ht="15">
      <c r="B14" s="33">
        <f t="shared" si="0"/>
        <v>30.920000000000158</v>
      </c>
      <c r="C14" s="34">
        <f>B14*Conversions!$C$4</f>
        <v>1047.0713757343692</v>
      </c>
    </row>
    <row r="15" spans="2:3" ht="15">
      <c r="B15" s="35">
        <f aca="true" t="shared" si="1" ref="B15:B34">B16+0.01</f>
        <v>30.910000000000156</v>
      </c>
      <c r="C15" s="36">
        <f>B15*Conversions!$C$4</f>
        <v>1046.7327368677022</v>
      </c>
    </row>
    <row r="16" spans="2:3" ht="15">
      <c r="B16" s="33">
        <f t="shared" si="1"/>
        <v>30.900000000000155</v>
      </c>
      <c r="C16" s="34">
        <f>B16*Conversions!$C$4</f>
        <v>1046.3940980010352</v>
      </c>
    </row>
    <row r="17" spans="2:3" ht="15">
      <c r="B17" s="35">
        <f t="shared" si="1"/>
        <v>30.890000000000153</v>
      </c>
      <c r="C17" s="36">
        <f>B17*Conversions!$C$4</f>
        <v>1046.0554591343682</v>
      </c>
    </row>
    <row r="18" spans="2:3" ht="15">
      <c r="B18" s="33">
        <f t="shared" si="1"/>
        <v>30.88000000000015</v>
      </c>
      <c r="C18" s="34">
        <f>B18*Conversions!$C$4</f>
        <v>1045.716820267701</v>
      </c>
    </row>
    <row r="19" spans="2:3" ht="15">
      <c r="B19" s="35">
        <f t="shared" si="1"/>
        <v>30.87000000000015</v>
      </c>
      <c r="C19" s="36">
        <f>B19*Conversions!$C$4</f>
        <v>1045.378181401034</v>
      </c>
    </row>
    <row r="20" spans="2:6" ht="15">
      <c r="B20" s="33">
        <f t="shared" si="1"/>
        <v>30.86000000000015</v>
      </c>
      <c r="C20" s="34">
        <f>B20*Conversions!$C$4</f>
        <v>1045.039542534367</v>
      </c>
      <c r="F20" s="4"/>
    </row>
    <row r="21" spans="2:3" ht="15">
      <c r="B21" s="35">
        <f t="shared" si="1"/>
        <v>30.850000000000147</v>
      </c>
      <c r="C21" s="36">
        <f>B21*Conversions!$C$4</f>
        <v>1044.7009036677</v>
      </c>
    </row>
    <row r="22" spans="2:3" ht="15">
      <c r="B22" s="33">
        <f t="shared" si="1"/>
        <v>30.840000000000146</v>
      </c>
      <c r="C22" s="34">
        <f>B22*Conversions!$C$4</f>
        <v>1044.3622648010328</v>
      </c>
    </row>
    <row r="23" spans="2:3" ht="15">
      <c r="B23" s="35">
        <f t="shared" si="1"/>
        <v>30.830000000000144</v>
      </c>
      <c r="C23" s="36">
        <f>B23*Conversions!$C$4</f>
        <v>1044.0236259343658</v>
      </c>
    </row>
    <row r="24" spans="2:3" ht="15">
      <c r="B24" s="33">
        <f t="shared" si="1"/>
        <v>30.820000000000142</v>
      </c>
      <c r="C24" s="34">
        <f>B24*Conversions!$C$4</f>
        <v>1043.6849870676988</v>
      </c>
    </row>
    <row r="25" spans="2:3" ht="15">
      <c r="B25" s="35">
        <f t="shared" si="1"/>
        <v>30.81000000000014</v>
      </c>
      <c r="C25" s="36">
        <f>B25*Conversions!$C$4</f>
        <v>1043.3463482010318</v>
      </c>
    </row>
    <row r="26" spans="2:3" ht="15">
      <c r="B26" s="33">
        <f t="shared" si="1"/>
        <v>30.80000000000014</v>
      </c>
      <c r="C26" s="34">
        <f>B26*Conversions!$C$4</f>
        <v>1043.0077093343646</v>
      </c>
    </row>
    <row r="27" spans="2:3" ht="15">
      <c r="B27" s="35">
        <f t="shared" si="1"/>
        <v>30.790000000000138</v>
      </c>
      <c r="C27" s="36">
        <f>B27*Conversions!$C$4</f>
        <v>1042.6690704676976</v>
      </c>
    </row>
    <row r="28" spans="2:3" ht="15">
      <c r="B28" s="33">
        <f t="shared" si="1"/>
        <v>30.780000000000136</v>
      </c>
      <c r="C28" s="34">
        <f>B28*Conversions!$C$4</f>
        <v>1042.3304316010306</v>
      </c>
    </row>
    <row r="29" spans="2:3" ht="15">
      <c r="B29" s="35">
        <f t="shared" si="1"/>
        <v>30.770000000000135</v>
      </c>
      <c r="C29" s="36">
        <f>B29*Conversions!$C$4</f>
        <v>1041.9917927343636</v>
      </c>
    </row>
    <row r="30" spans="2:3" ht="15">
      <c r="B30" s="33">
        <f t="shared" si="1"/>
        <v>30.760000000000133</v>
      </c>
      <c r="C30" s="34">
        <f>B30*Conversions!$C$4</f>
        <v>1041.6531538676963</v>
      </c>
    </row>
    <row r="31" spans="2:3" ht="15">
      <c r="B31" s="35">
        <f t="shared" si="1"/>
        <v>30.75000000000013</v>
      </c>
      <c r="C31" s="36">
        <f>B31*Conversions!$C$4</f>
        <v>1041.3145150010293</v>
      </c>
    </row>
    <row r="32" spans="2:3" ht="15">
      <c r="B32" s="33">
        <f t="shared" si="1"/>
        <v>30.74000000000013</v>
      </c>
      <c r="C32" s="34">
        <f>B32*Conversions!$C$4</f>
        <v>1040.9758761343624</v>
      </c>
    </row>
    <row r="33" spans="2:3" ht="15">
      <c r="B33" s="35">
        <f t="shared" si="1"/>
        <v>30.73000000000013</v>
      </c>
      <c r="C33" s="36">
        <f>B33*Conversions!$C$4</f>
        <v>1040.6372372676954</v>
      </c>
    </row>
    <row r="34" spans="2:3" ht="15">
      <c r="B34" s="33">
        <f t="shared" si="1"/>
        <v>30.720000000000127</v>
      </c>
      <c r="C34" s="34">
        <f>B34*Conversions!$C$4</f>
        <v>1040.2985984010281</v>
      </c>
    </row>
    <row r="35" spans="2:3" ht="15">
      <c r="B35" s="35">
        <f aca="true" t="shared" si="2" ref="B35:B77">B36+0.01</f>
        <v>30.710000000000125</v>
      </c>
      <c r="C35" s="36">
        <f>B35*Conversions!$C$4</f>
        <v>1039.9599595343611</v>
      </c>
    </row>
    <row r="36" spans="2:3" ht="15">
      <c r="B36" s="33">
        <f t="shared" si="2"/>
        <v>30.700000000000124</v>
      </c>
      <c r="C36" s="34">
        <f>B36*Conversions!$C$4</f>
        <v>1039.6213206676941</v>
      </c>
    </row>
    <row r="37" spans="2:3" ht="15">
      <c r="B37" s="35">
        <f t="shared" si="2"/>
        <v>30.690000000000122</v>
      </c>
      <c r="C37" s="36">
        <f>B37*Conversions!$C$4</f>
        <v>1039.2826818010271</v>
      </c>
    </row>
    <row r="38" spans="2:3" ht="15">
      <c r="B38" s="33">
        <f t="shared" si="2"/>
        <v>30.68000000000012</v>
      </c>
      <c r="C38" s="34">
        <f>B38*Conversions!$C$4</f>
        <v>1038.94404293436</v>
      </c>
    </row>
    <row r="39" spans="2:3" ht="15">
      <c r="B39" s="35">
        <f t="shared" si="2"/>
        <v>30.67000000000012</v>
      </c>
      <c r="C39" s="36">
        <f>B39*Conversions!$C$4</f>
        <v>1038.605404067693</v>
      </c>
    </row>
    <row r="40" spans="2:3" ht="15">
      <c r="B40" s="33">
        <f t="shared" si="2"/>
        <v>30.660000000000117</v>
      </c>
      <c r="C40" s="34">
        <f>B40*Conversions!$C$4</f>
        <v>1038.266765201026</v>
      </c>
    </row>
    <row r="41" spans="2:3" ht="15">
      <c r="B41" s="35">
        <f t="shared" si="2"/>
        <v>30.650000000000116</v>
      </c>
      <c r="C41" s="36">
        <f>B41*Conversions!$C$4</f>
        <v>1037.928126334359</v>
      </c>
    </row>
    <row r="42" spans="2:3" ht="15">
      <c r="B42" s="33">
        <f t="shared" si="2"/>
        <v>30.640000000000114</v>
      </c>
      <c r="C42" s="34">
        <f>B42*Conversions!$C$4</f>
        <v>1037.5894874676917</v>
      </c>
    </row>
    <row r="43" spans="2:3" ht="15">
      <c r="B43" s="35">
        <f t="shared" si="2"/>
        <v>30.630000000000113</v>
      </c>
      <c r="C43" s="36">
        <f>B43*Conversions!$C$4</f>
        <v>1037.2508486010247</v>
      </c>
    </row>
    <row r="44" spans="2:3" ht="15">
      <c r="B44" s="33">
        <f t="shared" si="2"/>
        <v>30.62000000000011</v>
      </c>
      <c r="C44" s="34">
        <f>B44*Conversions!$C$4</f>
        <v>1036.9122097343577</v>
      </c>
    </row>
    <row r="45" spans="2:3" ht="15">
      <c r="B45" s="35">
        <f t="shared" si="2"/>
        <v>30.61000000000011</v>
      </c>
      <c r="C45" s="36">
        <f>B45*Conversions!$C$4</f>
        <v>1036.5735708676907</v>
      </c>
    </row>
    <row r="46" spans="2:3" ht="15">
      <c r="B46" s="33">
        <f t="shared" si="2"/>
        <v>30.600000000000108</v>
      </c>
      <c r="C46" s="34">
        <f>B46*Conversions!$C$4</f>
        <v>1036.2349320010235</v>
      </c>
    </row>
    <row r="47" spans="2:3" ht="15">
      <c r="B47" s="35">
        <f t="shared" si="2"/>
        <v>30.590000000000106</v>
      </c>
      <c r="C47" s="36">
        <f>B47*Conversions!$C$4</f>
        <v>1035.8962931343565</v>
      </c>
    </row>
    <row r="48" spans="2:3" ht="15">
      <c r="B48" s="33">
        <f t="shared" si="2"/>
        <v>30.580000000000105</v>
      </c>
      <c r="C48" s="34">
        <f>B48*Conversions!$C$4</f>
        <v>1035.5576542676895</v>
      </c>
    </row>
    <row r="49" spans="2:3" ht="15">
      <c r="B49" s="35">
        <f t="shared" si="2"/>
        <v>30.570000000000103</v>
      </c>
      <c r="C49" s="36">
        <f>B49*Conversions!$C$4</f>
        <v>1035.2190154010225</v>
      </c>
    </row>
    <row r="50" spans="2:3" ht="15">
      <c r="B50" s="33">
        <f t="shared" si="2"/>
        <v>30.5600000000001</v>
      </c>
      <c r="C50" s="34">
        <f>B50*Conversions!$C$4</f>
        <v>1034.8803765343553</v>
      </c>
    </row>
    <row r="51" spans="2:3" ht="15">
      <c r="B51" s="35">
        <f t="shared" si="2"/>
        <v>30.5500000000001</v>
      </c>
      <c r="C51" s="36">
        <f>B51*Conversions!$C$4</f>
        <v>1034.5417376676883</v>
      </c>
    </row>
    <row r="52" spans="2:3" ht="15">
      <c r="B52" s="33">
        <f t="shared" si="2"/>
        <v>30.5400000000001</v>
      </c>
      <c r="C52" s="34">
        <f>B52*Conversions!$C$4</f>
        <v>1034.2030988010213</v>
      </c>
    </row>
    <row r="53" spans="2:3" ht="15">
      <c r="B53" s="35">
        <f t="shared" si="2"/>
        <v>30.530000000000097</v>
      </c>
      <c r="C53" s="36">
        <f>B53*Conversions!$C$4</f>
        <v>1033.8644599343543</v>
      </c>
    </row>
    <row r="54" spans="2:3" ht="15">
      <c r="B54" s="33">
        <f t="shared" si="2"/>
        <v>30.520000000000095</v>
      </c>
      <c r="C54" s="34">
        <f>B54*Conversions!$C$4</f>
        <v>1033.525821067687</v>
      </c>
    </row>
    <row r="55" spans="2:3" ht="15">
      <c r="B55" s="35">
        <f t="shared" si="2"/>
        <v>30.510000000000094</v>
      </c>
      <c r="C55" s="36">
        <f>B55*Conversions!$C$4</f>
        <v>1033.18718220102</v>
      </c>
    </row>
    <row r="56" spans="2:3" ht="15">
      <c r="B56" s="33">
        <f t="shared" si="2"/>
        <v>30.500000000000092</v>
      </c>
      <c r="C56" s="34">
        <f>B56*Conversions!$C$4</f>
        <v>1032.848543334353</v>
      </c>
    </row>
    <row r="57" spans="2:3" ht="15">
      <c r="B57" s="35">
        <f t="shared" si="2"/>
        <v>30.49000000000009</v>
      </c>
      <c r="C57" s="36">
        <f>B57*Conversions!$C$4</f>
        <v>1032.509904467686</v>
      </c>
    </row>
    <row r="58" spans="2:3" ht="15">
      <c r="B58" s="33">
        <f t="shared" si="2"/>
        <v>30.48000000000009</v>
      </c>
      <c r="C58" s="34">
        <f>B58*Conversions!$C$4</f>
        <v>1032.1712656010188</v>
      </c>
    </row>
    <row r="59" spans="2:3" ht="15">
      <c r="B59" s="35">
        <f t="shared" si="2"/>
        <v>30.470000000000088</v>
      </c>
      <c r="C59" s="36">
        <f>B59*Conversions!$C$4</f>
        <v>1031.8326267343518</v>
      </c>
    </row>
    <row r="60" spans="2:3" ht="15">
      <c r="B60" s="33">
        <f t="shared" si="2"/>
        <v>30.460000000000086</v>
      </c>
      <c r="C60" s="34">
        <f>B60*Conversions!$C$4</f>
        <v>1031.4939878676848</v>
      </c>
    </row>
    <row r="61" spans="2:3" ht="15">
      <c r="B61" s="35">
        <f t="shared" si="2"/>
        <v>30.450000000000085</v>
      </c>
      <c r="C61" s="36">
        <f>B61*Conversions!$C$4</f>
        <v>1031.1553490010178</v>
      </c>
    </row>
    <row r="62" spans="2:3" ht="15">
      <c r="B62" s="33">
        <f t="shared" si="2"/>
        <v>30.440000000000083</v>
      </c>
      <c r="C62" s="34">
        <f>B62*Conversions!$C$4</f>
        <v>1030.8167101343508</v>
      </c>
    </row>
    <row r="63" spans="2:3" ht="15">
      <c r="B63" s="35">
        <f t="shared" si="2"/>
        <v>30.43000000000008</v>
      </c>
      <c r="C63" s="36">
        <f>B63*Conversions!$C$4</f>
        <v>1030.4780712676836</v>
      </c>
    </row>
    <row r="64" spans="2:3" ht="15">
      <c r="B64" s="33">
        <f t="shared" si="2"/>
        <v>30.42000000000008</v>
      </c>
      <c r="C64" s="34">
        <f>B64*Conversions!$C$4</f>
        <v>1030.1394324010166</v>
      </c>
    </row>
    <row r="65" spans="2:3" ht="15">
      <c r="B65" s="35">
        <f t="shared" si="2"/>
        <v>30.41000000000008</v>
      </c>
      <c r="C65" s="36">
        <f>B65*Conversions!$C$4</f>
        <v>1029.8007935343496</v>
      </c>
    </row>
    <row r="66" spans="2:3" ht="15">
      <c r="B66" s="33">
        <f t="shared" si="2"/>
        <v>30.400000000000077</v>
      </c>
      <c r="C66" s="34">
        <f>B66*Conversions!$C$4</f>
        <v>1029.4621546676826</v>
      </c>
    </row>
    <row r="67" spans="2:3" ht="15">
      <c r="B67" s="35">
        <f t="shared" si="2"/>
        <v>30.390000000000075</v>
      </c>
      <c r="C67" s="36">
        <f>B67*Conversions!$C$4</f>
        <v>1029.1235158010154</v>
      </c>
    </row>
    <row r="68" spans="2:3" ht="15">
      <c r="B68" s="33">
        <f t="shared" si="2"/>
        <v>30.380000000000074</v>
      </c>
      <c r="C68" s="34">
        <f>B68*Conversions!$C$4</f>
        <v>1028.7848769343484</v>
      </c>
    </row>
    <row r="69" spans="2:3" ht="15">
      <c r="B69" s="35">
        <f t="shared" si="2"/>
        <v>30.370000000000072</v>
      </c>
      <c r="C69" s="36">
        <f>B69*Conversions!$C$4</f>
        <v>1028.4462380676814</v>
      </c>
    </row>
    <row r="70" spans="2:3" ht="15">
      <c r="B70" s="33">
        <f t="shared" si="2"/>
        <v>30.36000000000007</v>
      </c>
      <c r="C70" s="34">
        <f>B70*Conversions!$C$4</f>
        <v>1028.1075992010144</v>
      </c>
    </row>
    <row r="71" spans="2:3" ht="15">
      <c r="B71" s="35">
        <f t="shared" si="2"/>
        <v>30.35000000000007</v>
      </c>
      <c r="C71" s="36">
        <f>B71*Conversions!$C$4</f>
        <v>1027.7689603343472</v>
      </c>
    </row>
    <row r="72" spans="2:3" ht="15">
      <c r="B72" s="33">
        <f t="shared" si="2"/>
        <v>30.340000000000067</v>
      </c>
      <c r="C72" s="34">
        <f>B72*Conversions!$C$4</f>
        <v>1027.4303214676802</v>
      </c>
    </row>
    <row r="73" spans="2:3" ht="15">
      <c r="B73" s="35">
        <f t="shared" si="2"/>
        <v>30.330000000000066</v>
      </c>
      <c r="C73" s="36">
        <f>B73*Conversions!$C$4</f>
        <v>1027.0916826010132</v>
      </c>
    </row>
    <row r="74" spans="2:3" ht="15">
      <c r="B74" s="33">
        <f t="shared" si="2"/>
        <v>30.320000000000064</v>
      </c>
      <c r="C74" s="34">
        <f>B74*Conversions!$C$4</f>
        <v>1026.7530437343462</v>
      </c>
    </row>
    <row r="75" spans="2:3" ht="15">
      <c r="B75" s="35">
        <f t="shared" si="2"/>
        <v>30.310000000000063</v>
      </c>
      <c r="C75" s="36">
        <f>B75*Conversions!$C$4</f>
        <v>1026.414404867679</v>
      </c>
    </row>
    <row r="76" spans="2:3" ht="15">
      <c r="B76" s="33">
        <f t="shared" si="2"/>
        <v>30.30000000000006</v>
      </c>
      <c r="C76" s="34">
        <f>B76*Conversions!$C$4</f>
        <v>1026.075766001012</v>
      </c>
    </row>
    <row r="77" spans="2:3" ht="15">
      <c r="B77" s="35">
        <f t="shared" si="2"/>
        <v>30.29000000000006</v>
      </c>
      <c r="C77" s="36">
        <f>B77*Conversions!$C$4</f>
        <v>1025.737127134345</v>
      </c>
    </row>
    <row r="78" spans="2:3" ht="15">
      <c r="B78" s="33">
        <f aca="true" t="shared" si="3" ref="B78:B112">B79+0.01</f>
        <v>30.280000000000058</v>
      </c>
      <c r="C78" s="34">
        <f>B78*Conversions!$C$4</f>
        <v>1025.398488267678</v>
      </c>
    </row>
    <row r="79" spans="2:3" ht="15">
      <c r="B79" s="35">
        <f t="shared" si="3"/>
        <v>30.270000000000056</v>
      </c>
      <c r="C79" s="36">
        <f>B79*Conversions!$C$4</f>
        <v>1025.0598494010108</v>
      </c>
    </row>
    <row r="80" spans="2:3" ht="15">
      <c r="B80" s="33">
        <f t="shared" si="3"/>
        <v>30.260000000000055</v>
      </c>
      <c r="C80" s="34">
        <f>B80*Conversions!$C$4</f>
        <v>1024.7212105343438</v>
      </c>
    </row>
    <row r="81" spans="2:3" ht="15">
      <c r="B81" s="35">
        <f t="shared" si="3"/>
        <v>30.250000000000053</v>
      </c>
      <c r="C81" s="36">
        <f>B81*Conversions!$C$4</f>
        <v>1024.3825716676768</v>
      </c>
    </row>
    <row r="82" spans="2:3" ht="15">
      <c r="B82" s="33">
        <f t="shared" si="3"/>
        <v>30.24000000000005</v>
      </c>
      <c r="C82" s="34">
        <f>B82*Conversions!$C$4</f>
        <v>1024.0439328010098</v>
      </c>
    </row>
    <row r="83" spans="2:3" ht="15">
      <c r="B83" s="35">
        <f t="shared" si="3"/>
        <v>30.23000000000005</v>
      </c>
      <c r="C83" s="36">
        <f>B83*Conversions!$C$4</f>
        <v>1023.7052939343426</v>
      </c>
    </row>
    <row r="84" spans="2:3" ht="15">
      <c r="B84" s="33">
        <f t="shared" si="3"/>
        <v>30.22000000000005</v>
      </c>
      <c r="C84" s="34">
        <f>B84*Conversions!$C$4</f>
        <v>1023.3666550676755</v>
      </c>
    </row>
    <row r="85" spans="2:3" ht="15">
      <c r="B85" s="35">
        <f t="shared" si="3"/>
        <v>30.210000000000047</v>
      </c>
      <c r="C85" s="36">
        <f>B85*Conversions!$C$4</f>
        <v>1023.0280162010085</v>
      </c>
    </row>
    <row r="86" spans="2:3" ht="15">
      <c r="B86" s="33">
        <f t="shared" si="3"/>
        <v>30.200000000000045</v>
      </c>
      <c r="C86" s="34">
        <f>B86*Conversions!$C$4</f>
        <v>1022.6893773343414</v>
      </c>
    </row>
    <row r="87" spans="2:3" ht="15">
      <c r="B87" s="35">
        <f t="shared" si="3"/>
        <v>30.190000000000044</v>
      </c>
      <c r="C87" s="36">
        <f>B87*Conversions!$C$4</f>
        <v>1022.3507384676744</v>
      </c>
    </row>
    <row r="88" spans="2:3" ht="15">
      <c r="B88" s="33">
        <f t="shared" si="3"/>
        <v>30.180000000000042</v>
      </c>
      <c r="C88" s="34">
        <f>B88*Conversions!$C$4</f>
        <v>1022.0120996010073</v>
      </c>
    </row>
    <row r="89" spans="2:3" ht="15">
      <c r="B89" s="35">
        <f t="shared" si="3"/>
        <v>30.17000000000004</v>
      </c>
      <c r="C89" s="36">
        <f>B89*Conversions!$C$4</f>
        <v>1021.6734607343403</v>
      </c>
    </row>
    <row r="90" spans="2:3" ht="15">
      <c r="B90" s="33">
        <f t="shared" si="3"/>
        <v>30.16000000000004</v>
      </c>
      <c r="C90" s="34">
        <f>B90*Conversions!$C$4</f>
        <v>1021.3348218676732</v>
      </c>
    </row>
    <row r="91" spans="2:3" ht="15">
      <c r="B91" s="35">
        <f t="shared" si="3"/>
        <v>30.150000000000038</v>
      </c>
      <c r="C91" s="36">
        <f>B91*Conversions!$C$4</f>
        <v>1020.9961830010062</v>
      </c>
    </row>
    <row r="92" spans="2:3" ht="15">
      <c r="B92" s="33">
        <f t="shared" si="3"/>
        <v>30.140000000000036</v>
      </c>
      <c r="C92" s="34">
        <f>B92*Conversions!$C$4</f>
        <v>1020.6575441343391</v>
      </c>
    </row>
    <row r="93" spans="2:3" ht="15">
      <c r="B93" s="35">
        <f t="shared" si="3"/>
        <v>30.130000000000035</v>
      </c>
      <c r="C93" s="36">
        <f>B93*Conversions!$C$4</f>
        <v>1020.3189052676721</v>
      </c>
    </row>
    <row r="94" spans="2:3" ht="15">
      <c r="B94" s="33">
        <f t="shared" si="3"/>
        <v>30.120000000000033</v>
      </c>
      <c r="C94" s="34">
        <f>B94*Conversions!$C$4</f>
        <v>1019.980266401005</v>
      </c>
    </row>
    <row r="95" spans="2:3" ht="15">
      <c r="B95" s="35">
        <f t="shared" si="3"/>
        <v>30.11000000000003</v>
      </c>
      <c r="C95" s="36">
        <f>B95*Conversions!$C$4</f>
        <v>1019.641627534338</v>
      </c>
    </row>
    <row r="96" spans="2:3" ht="15">
      <c r="B96" s="33">
        <f t="shared" si="3"/>
        <v>30.10000000000003</v>
      </c>
      <c r="C96" s="34">
        <f>B96*Conversions!$C$4</f>
        <v>1019.3029886676709</v>
      </c>
    </row>
    <row r="97" spans="2:3" ht="15">
      <c r="B97" s="35">
        <f t="shared" si="3"/>
        <v>30.09000000000003</v>
      </c>
      <c r="C97" s="36">
        <f>B97*Conversions!$C$4</f>
        <v>1018.9643498010039</v>
      </c>
    </row>
    <row r="98" spans="2:3" ht="15">
      <c r="B98" s="33">
        <f t="shared" si="3"/>
        <v>30.080000000000027</v>
      </c>
      <c r="C98" s="34">
        <f>B98*Conversions!$C$4</f>
        <v>1018.6257109343368</v>
      </c>
    </row>
    <row r="99" spans="2:3" ht="15">
      <c r="B99" s="35">
        <f t="shared" si="3"/>
        <v>30.070000000000025</v>
      </c>
      <c r="C99" s="36">
        <f>B99*Conversions!$C$4</f>
        <v>1018.2870720676698</v>
      </c>
    </row>
    <row r="100" spans="2:3" ht="15">
      <c r="B100" s="33">
        <f t="shared" si="3"/>
        <v>30.060000000000024</v>
      </c>
      <c r="C100" s="34">
        <f>B100*Conversions!$C$4</f>
        <v>1017.9484332010027</v>
      </c>
    </row>
    <row r="101" spans="2:3" ht="15">
      <c r="B101" s="35">
        <f t="shared" si="3"/>
        <v>30.050000000000022</v>
      </c>
      <c r="C101" s="36">
        <f>B101*Conversions!$C$4</f>
        <v>1017.6097943343357</v>
      </c>
    </row>
    <row r="102" spans="2:3" ht="15">
      <c r="B102" s="33">
        <f t="shared" si="3"/>
        <v>30.04000000000002</v>
      </c>
      <c r="C102" s="34">
        <f>B102*Conversions!$C$4</f>
        <v>1017.2711554676686</v>
      </c>
    </row>
    <row r="103" spans="2:3" ht="15">
      <c r="B103" s="35">
        <f t="shared" si="3"/>
        <v>30.03000000000002</v>
      </c>
      <c r="C103" s="36">
        <f>B103*Conversions!$C$4</f>
        <v>1016.9325166010016</v>
      </c>
    </row>
    <row r="104" spans="2:3" ht="15">
      <c r="B104" s="33">
        <f t="shared" si="3"/>
        <v>30.020000000000017</v>
      </c>
      <c r="C104" s="34">
        <f>B104*Conversions!$C$4</f>
        <v>1016.5938777343345</v>
      </c>
    </row>
    <row r="105" spans="2:3" ht="15">
      <c r="B105" s="35">
        <f t="shared" si="3"/>
        <v>30.010000000000016</v>
      </c>
      <c r="C105" s="36">
        <f>B105*Conversions!$C$4</f>
        <v>1016.2552388676675</v>
      </c>
    </row>
    <row r="106" spans="2:3" ht="15">
      <c r="B106" s="33">
        <f t="shared" si="3"/>
        <v>30.000000000000014</v>
      </c>
      <c r="C106" s="34">
        <f>B106*Conversions!$C$4</f>
        <v>1015.9166000010003</v>
      </c>
    </row>
    <row r="107" spans="2:3" ht="15">
      <c r="B107" s="35">
        <f t="shared" si="3"/>
        <v>29.990000000000013</v>
      </c>
      <c r="C107" s="36">
        <f>B107*Conversions!$C$4</f>
        <v>1015.5779611343333</v>
      </c>
    </row>
    <row r="108" spans="2:3" ht="15">
      <c r="B108" s="33">
        <f t="shared" si="3"/>
        <v>29.98000000000001</v>
      </c>
      <c r="C108" s="34">
        <f>B108*Conversions!$C$4</f>
        <v>1015.2393222676664</v>
      </c>
    </row>
    <row r="109" spans="2:3" ht="15">
      <c r="B109" s="35">
        <f t="shared" si="3"/>
        <v>29.97000000000001</v>
      </c>
      <c r="C109" s="36">
        <f>B109*Conversions!$C$4</f>
        <v>1014.9006834009992</v>
      </c>
    </row>
    <row r="110" spans="2:3" ht="15">
      <c r="B110" s="33">
        <f t="shared" si="3"/>
        <v>29.960000000000008</v>
      </c>
      <c r="C110" s="34">
        <f>B110*Conversions!$C$4</f>
        <v>1014.5620445343322</v>
      </c>
    </row>
    <row r="111" spans="2:3" ht="15">
      <c r="B111" s="35">
        <f t="shared" si="3"/>
        <v>29.950000000000006</v>
      </c>
      <c r="C111" s="36">
        <f>B111*Conversions!$C$4</f>
        <v>1014.2234056676651</v>
      </c>
    </row>
    <row r="112" spans="2:3" ht="15">
      <c r="B112" s="33">
        <f t="shared" si="3"/>
        <v>29.940000000000005</v>
      </c>
      <c r="C112" s="34">
        <f>B112*Conversions!$C$4</f>
        <v>1013.8847668009981</v>
      </c>
    </row>
    <row r="113" spans="2:3" ht="15">
      <c r="B113" s="35">
        <f>B114+0.01</f>
        <v>29.930000000000003</v>
      </c>
      <c r="C113" s="36">
        <f>B113*Conversions!$C$4</f>
        <v>1013.546127934331</v>
      </c>
    </row>
    <row r="114" spans="2:4" ht="15">
      <c r="B114" s="33">
        <v>29.92</v>
      </c>
      <c r="C114" s="34">
        <f>B114*Conversions!$C$4</f>
        <v>1013.207489067664</v>
      </c>
      <c r="D114" s="46" t="str">
        <f>"&lt;"&amp;CHAR(150)&amp;"Sea Level Pressure (SLP) [1013.25, 29.92]"</f>
        <v>&lt;–Sea Level Pressure (SLP) [1013.25, 29.92]</v>
      </c>
    </row>
    <row r="115" spans="2:3" ht="15">
      <c r="B115" s="35">
        <f>B114-0.01</f>
        <v>29.91</v>
      </c>
      <c r="C115" s="36">
        <f>B115*Conversions!$C$4</f>
        <v>1012.8688502009969</v>
      </c>
    </row>
    <row r="116" spans="2:3" ht="15">
      <c r="B116" s="33">
        <f aca="true" t="shared" si="4" ref="B116:B179">B115-0.01</f>
        <v>29.9</v>
      </c>
      <c r="C116" s="34">
        <f>B116*Conversions!$C$4</f>
        <v>1012.5302113343299</v>
      </c>
    </row>
    <row r="117" spans="2:3" ht="15">
      <c r="B117" s="35">
        <f t="shared" si="4"/>
        <v>29.889999999999997</v>
      </c>
      <c r="C117" s="36">
        <f>B117*Conversions!$C$4</f>
        <v>1012.1915724676628</v>
      </c>
    </row>
    <row r="118" spans="2:3" ht="15">
      <c r="B118" s="33">
        <f t="shared" si="4"/>
        <v>29.879999999999995</v>
      </c>
      <c r="C118" s="34">
        <f>B118*Conversions!$C$4</f>
        <v>1011.8529336009958</v>
      </c>
    </row>
    <row r="119" spans="2:3" ht="15">
      <c r="B119" s="35">
        <f t="shared" si="4"/>
        <v>29.869999999999994</v>
      </c>
      <c r="C119" s="36">
        <f>B119*Conversions!$C$4</f>
        <v>1011.5142947343287</v>
      </c>
    </row>
    <row r="120" spans="2:3" ht="15">
      <c r="B120" s="33">
        <f t="shared" si="4"/>
        <v>29.859999999999992</v>
      </c>
      <c r="C120" s="34">
        <f>B120*Conversions!$C$4</f>
        <v>1011.1756558676617</v>
      </c>
    </row>
    <row r="121" spans="2:3" ht="15">
      <c r="B121" s="35">
        <f t="shared" si="4"/>
        <v>29.84999999999999</v>
      </c>
      <c r="C121" s="36">
        <f>B121*Conversions!$C$4</f>
        <v>1010.8370170009946</v>
      </c>
    </row>
    <row r="122" spans="2:3" ht="15">
      <c r="B122" s="33">
        <f t="shared" si="4"/>
        <v>29.83999999999999</v>
      </c>
      <c r="C122" s="34">
        <f>B122*Conversions!$C$4</f>
        <v>1010.4983781343276</v>
      </c>
    </row>
    <row r="123" spans="2:3" ht="15">
      <c r="B123" s="35">
        <f t="shared" si="4"/>
        <v>29.829999999999988</v>
      </c>
      <c r="C123" s="36">
        <f>B123*Conversions!$C$4</f>
        <v>1010.1597392676605</v>
      </c>
    </row>
    <row r="124" spans="2:3" ht="15">
      <c r="B124" s="33">
        <f t="shared" si="4"/>
        <v>29.819999999999986</v>
      </c>
      <c r="C124" s="34">
        <f>B124*Conversions!$C$4</f>
        <v>1009.8211004009935</v>
      </c>
    </row>
    <row r="125" spans="2:3" ht="15">
      <c r="B125" s="35">
        <f t="shared" si="4"/>
        <v>29.809999999999985</v>
      </c>
      <c r="C125" s="36">
        <f>B125*Conversions!$C$4</f>
        <v>1009.4824615343264</v>
      </c>
    </row>
    <row r="126" spans="2:3" ht="15">
      <c r="B126" s="33">
        <f t="shared" si="4"/>
        <v>29.799999999999983</v>
      </c>
      <c r="C126" s="34">
        <f>B126*Conversions!$C$4</f>
        <v>1009.1438226676594</v>
      </c>
    </row>
    <row r="127" spans="2:3" ht="15">
      <c r="B127" s="35">
        <f t="shared" si="4"/>
        <v>29.78999999999998</v>
      </c>
      <c r="C127" s="36">
        <f>B127*Conversions!$C$4</f>
        <v>1008.8051838009923</v>
      </c>
    </row>
    <row r="128" spans="2:3" ht="15">
      <c r="B128" s="33">
        <f t="shared" si="4"/>
        <v>29.77999999999998</v>
      </c>
      <c r="C128" s="34">
        <f>B128*Conversions!$C$4</f>
        <v>1008.4665449343253</v>
      </c>
    </row>
    <row r="129" spans="2:3" ht="15">
      <c r="B129" s="35">
        <f t="shared" si="4"/>
        <v>29.76999999999998</v>
      </c>
      <c r="C129" s="36">
        <f>B129*Conversions!$C$4</f>
        <v>1008.1279060676582</v>
      </c>
    </row>
    <row r="130" spans="2:3" ht="15">
      <c r="B130" s="33">
        <f t="shared" si="4"/>
        <v>29.759999999999977</v>
      </c>
      <c r="C130" s="34">
        <f>B130*Conversions!$C$4</f>
        <v>1007.7892672009912</v>
      </c>
    </row>
    <row r="131" spans="2:3" ht="15">
      <c r="B131" s="35">
        <f t="shared" si="4"/>
        <v>29.749999999999975</v>
      </c>
      <c r="C131" s="36">
        <f>B131*Conversions!$C$4</f>
        <v>1007.450628334324</v>
      </c>
    </row>
    <row r="132" spans="2:3" ht="15">
      <c r="B132" s="33">
        <f t="shared" si="4"/>
        <v>29.739999999999974</v>
      </c>
      <c r="C132" s="34">
        <f>B132*Conversions!$C$4</f>
        <v>1007.111989467657</v>
      </c>
    </row>
    <row r="133" spans="2:3" ht="15">
      <c r="B133" s="35">
        <f t="shared" si="4"/>
        <v>29.729999999999972</v>
      </c>
      <c r="C133" s="36">
        <f>B133*Conversions!$C$4</f>
        <v>1006.7733506009899</v>
      </c>
    </row>
    <row r="134" spans="2:3" ht="15">
      <c r="B134" s="33">
        <f t="shared" si="4"/>
        <v>29.71999999999997</v>
      </c>
      <c r="C134" s="34">
        <f>B134*Conversions!$C$4</f>
        <v>1006.434711734323</v>
      </c>
    </row>
    <row r="135" spans="2:3" ht="15">
      <c r="B135" s="35">
        <f t="shared" si="4"/>
        <v>29.70999999999997</v>
      </c>
      <c r="C135" s="36">
        <f>B135*Conversions!$C$4</f>
        <v>1006.0960728676558</v>
      </c>
    </row>
    <row r="136" spans="2:3" ht="15">
      <c r="B136" s="33">
        <f t="shared" si="4"/>
        <v>29.699999999999967</v>
      </c>
      <c r="C136" s="34">
        <f>B136*Conversions!$C$4</f>
        <v>1005.7574340009888</v>
      </c>
    </row>
    <row r="137" spans="2:3" ht="15">
      <c r="B137" s="35">
        <f t="shared" si="4"/>
        <v>29.689999999999966</v>
      </c>
      <c r="C137" s="36">
        <f>B137*Conversions!$C$4</f>
        <v>1005.4187951343217</v>
      </c>
    </row>
    <row r="138" spans="2:3" ht="15">
      <c r="B138" s="33">
        <f t="shared" si="4"/>
        <v>29.679999999999964</v>
      </c>
      <c r="C138" s="34">
        <f>B138*Conversions!$C$4</f>
        <v>1005.0801562676547</v>
      </c>
    </row>
    <row r="139" spans="2:3" ht="15">
      <c r="B139" s="35">
        <f t="shared" si="4"/>
        <v>29.669999999999963</v>
      </c>
      <c r="C139" s="36">
        <f>B139*Conversions!$C$4</f>
        <v>1004.7415174009876</v>
      </c>
    </row>
    <row r="140" spans="2:3" ht="15">
      <c r="B140" s="33">
        <f t="shared" si="4"/>
        <v>29.65999999999996</v>
      </c>
      <c r="C140" s="34">
        <f>B140*Conversions!$C$4</f>
        <v>1004.4028785343206</v>
      </c>
    </row>
    <row r="141" spans="2:3" ht="15">
      <c r="B141" s="35">
        <f t="shared" si="4"/>
        <v>29.64999999999996</v>
      </c>
      <c r="C141" s="36">
        <f>B141*Conversions!$C$4</f>
        <v>1004.0642396676535</v>
      </c>
    </row>
    <row r="142" spans="2:3" ht="15">
      <c r="B142" s="33">
        <f t="shared" si="4"/>
        <v>29.639999999999958</v>
      </c>
      <c r="C142" s="34">
        <f>B142*Conversions!$C$4</f>
        <v>1003.7256008009865</v>
      </c>
    </row>
    <row r="143" spans="2:3" ht="15">
      <c r="B143" s="35">
        <f t="shared" si="4"/>
        <v>29.629999999999956</v>
      </c>
      <c r="C143" s="36">
        <f>B143*Conversions!$C$4</f>
        <v>1003.3869619343194</v>
      </c>
    </row>
    <row r="144" spans="2:3" ht="15">
      <c r="B144" s="33">
        <f t="shared" si="4"/>
        <v>29.619999999999955</v>
      </c>
      <c r="C144" s="34">
        <f>B144*Conversions!$C$4</f>
        <v>1003.0483230676524</v>
      </c>
    </row>
    <row r="145" spans="2:3" ht="15">
      <c r="B145" s="35">
        <f t="shared" si="4"/>
        <v>29.609999999999953</v>
      </c>
      <c r="C145" s="36">
        <f>B145*Conversions!$C$4</f>
        <v>1002.7096842009853</v>
      </c>
    </row>
    <row r="146" spans="2:3" ht="15">
      <c r="B146" s="33">
        <f t="shared" si="4"/>
        <v>29.59999999999995</v>
      </c>
      <c r="C146" s="34">
        <f>B146*Conversions!$C$4</f>
        <v>1002.3710453343183</v>
      </c>
    </row>
    <row r="147" spans="2:3" ht="15">
      <c r="B147" s="35">
        <f t="shared" si="4"/>
        <v>29.58999999999995</v>
      </c>
      <c r="C147" s="36">
        <f>B147*Conversions!$C$4</f>
        <v>1002.0324064676512</v>
      </c>
    </row>
    <row r="148" spans="2:3" ht="15">
      <c r="B148" s="33">
        <f t="shared" si="4"/>
        <v>29.57999999999995</v>
      </c>
      <c r="C148" s="34">
        <f>B148*Conversions!$C$4</f>
        <v>1001.6937676009842</v>
      </c>
    </row>
    <row r="149" spans="2:3" ht="15">
      <c r="B149" s="35">
        <f t="shared" si="4"/>
        <v>29.569999999999947</v>
      </c>
      <c r="C149" s="36">
        <f>B149*Conversions!$C$4</f>
        <v>1001.3551287343171</v>
      </c>
    </row>
    <row r="150" spans="2:3" ht="15">
      <c r="B150" s="33">
        <f t="shared" si="4"/>
        <v>29.559999999999945</v>
      </c>
      <c r="C150" s="34">
        <f>B150*Conversions!$C$4</f>
        <v>1001.0164898676501</v>
      </c>
    </row>
    <row r="151" spans="2:3" ht="15">
      <c r="B151" s="35">
        <f t="shared" si="4"/>
        <v>29.549999999999944</v>
      </c>
      <c r="C151" s="36">
        <f>B151*Conversions!$C$4</f>
        <v>1000.677851000983</v>
      </c>
    </row>
    <row r="152" spans="2:3" ht="15">
      <c r="B152" s="33">
        <f t="shared" si="4"/>
        <v>29.539999999999942</v>
      </c>
      <c r="C152" s="34">
        <f>B152*Conversions!$C$4</f>
        <v>1000.339212134316</v>
      </c>
    </row>
    <row r="153" spans="2:3" ht="15">
      <c r="B153" s="35">
        <f t="shared" si="4"/>
        <v>29.52999999999994</v>
      </c>
      <c r="C153" s="36">
        <f>B153*Conversions!$C$4</f>
        <v>1000.0005732676489</v>
      </c>
    </row>
    <row r="154" spans="2:3" ht="15">
      <c r="B154" s="33">
        <f t="shared" si="4"/>
        <v>29.51999999999994</v>
      </c>
      <c r="C154" s="34">
        <f>B154*Conversions!$C$4</f>
        <v>999.6619344009819</v>
      </c>
    </row>
    <row r="155" spans="2:3" ht="15">
      <c r="B155" s="35">
        <f t="shared" si="4"/>
        <v>29.509999999999938</v>
      </c>
      <c r="C155" s="36">
        <f>B155*Conversions!$C$4</f>
        <v>999.3232955343149</v>
      </c>
    </row>
    <row r="156" spans="2:3" ht="15">
      <c r="B156" s="33">
        <f t="shared" si="4"/>
        <v>29.499999999999936</v>
      </c>
      <c r="C156" s="34">
        <f>B156*Conversions!$C$4</f>
        <v>998.9846566676478</v>
      </c>
    </row>
    <row r="157" spans="2:3" ht="15">
      <c r="B157" s="35">
        <f t="shared" si="4"/>
        <v>29.489999999999934</v>
      </c>
      <c r="C157" s="36">
        <f>B157*Conversions!$C$4</f>
        <v>998.6460178009808</v>
      </c>
    </row>
    <row r="158" spans="2:3" ht="15">
      <c r="B158" s="33">
        <f t="shared" si="4"/>
        <v>29.479999999999933</v>
      </c>
      <c r="C158" s="34">
        <f>B158*Conversions!$C$4</f>
        <v>998.3073789343136</v>
      </c>
    </row>
    <row r="159" spans="2:3" ht="15">
      <c r="B159" s="35">
        <f t="shared" si="4"/>
        <v>29.46999999999993</v>
      </c>
      <c r="C159" s="36">
        <f>B159*Conversions!$C$4</f>
        <v>997.9687400676466</v>
      </c>
    </row>
    <row r="160" spans="2:3" ht="15">
      <c r="B160" s="33">
        <f t="shared" si="4"/>
        <v>29.45999999999993</v>
      </c>
      <c r="C160" s="34">
        <f>B160*Conversions!$C$4</f>
        <v>997.6301012009795</v>
      </c>
    </row>
    <row r="161" spans="2:3" ht="15">
      <c r="B161" s="35">
        <f t="shared" si="4"/>
        <v>29.44999999999993</v>
      </c>
      <c r="C161" s="36">
        <f>B161*Conversions!$C$4</f>
        <v>997.2914623343125</v>
      </c>
    </row>
    <row r="162" spans="2:3" ht="15">
      <c r="B162" s="33">
        <f t="shared" si="4"/>
        <v>29.439999999999927</v>
      </c>
      <c r="C162" s="34">
        <f>B162*Conversions!$C$4</f>
        <v>996.9528234676454</v>
      </c>
    </row>
    <row r="163" spans="2:3" ht="15">
      <c r="B163" s="35">
        <f t="shared" si="4"/>
        <v>29.429999999999925</v>
      </c>
      <c r="C163" s="36">
        <f>B163*Conversions!$C$4</f>
        <v>996.6141846009784</v>
      </c>
    </row>
    <row r="164" spans="2:3" ht="15">
      <c r="B164" s="33">
        <f t="shared" si="4"/>
        <v>29.419999999999924</v>
      </c>
      <c r="C164" s="34">
        <f>B164*Conversions!$C$4</f>
        <v>996.2755457343113</v>
      </c>
    </row>
    <row r="165" spans="2:3" ht="15">
      <c r="B165" s="35">
        <f t="shared" si="4"/>
        <v>29.409999999999922</v>
      </c>
      <c r="C165" s="36">
        <f>B165*Conversions!$C$4</f>
        <v>995.9369068676443</v>
      </c>
    </row>
    <row r="166" spans="2:3" ht="15">
      <c r="B166" s="33">
        <f t="shared" si="4"/>
        <v>29.39999999999992</v>
      </c>
      <c r="C166" s="34">
        <f>B166*Conversions!$C$4</f>
        <v>995.5982680009772</v>
      </c>
    </row>
    <row r="167" spans="2:3" ht="15">
      <c r="B167" s="35">
        <f t="shared" si="4"/>
        <v>29.38999999999992</v>
      </c>
      <c r="C167" s="36">
        <f>B167*Conversions!$C$4</f>
        <v>995.2596291343102</v>
      </c>
    </row>
    <row r="168" spans="2:3" ht="15">
      <c r="B168" s="33">
        <f t="shared" si="4"/>
        <v>29.379999999999917</v>
      </c>
      <c r="C168" s="34">
        <f>B168*Conversions!$C$4</f>
        <v>994.9209902676431</v>
      </c>
    </row>
    <row r="169" spans="2:3" ht="15">
      <c r="B169" s="35">
        <f t="shared" si="4"/>
        <v>29.369999999999916</v>
      </c>
      <c r="C169" s="36">
        <f>B169*Conversions!$C$4</f>
        <v>994.5823514009761</v>
      </c>
    </row>
    <row r="170" spans="2:3" ht="15">
      <c r="B170" s="33">
        <f t="shared" si="4"/>
        <v>29.359999999999914</v>
      </c>
      <c r="C170" s="34">
        <f>B170*Conversions!$C$4</f>
        <v>994.243712534309</v>
      </c>
    </row>
    <row r="171" spans="2:3" ht="15">
      <c r="B171" s="35">
        <f t="shared" si="4"/>
        <v>29.349999999999913</v>
      </c>
      <c r="C171" s="36">
        <f>B171*Conversions!$C$4</f>
        <v>993.905073667642</v>
      </c>
    </row>
    <row r="172" spans="2:3" ht="15">
      <c r="B172" s="33">
        <f t="shared" si="4"/>
        <v>29.33999999999991</v>
      </c>
      <c r="C172" s="34">
        <f>B172*Conversions!$C$4</f>
        <v>993.5664348009749</v>
      </c>
    </row>
    <row r="173" spans="2:3" ht="15">
      <c r="B173" s="35">
        <f t="shared" si="4"/>
        <v>29.32999999999991</v>
      </c>
      <c r="C173" s="36">
        <f>B173*Conversions!$C$4</f>
        <v>993.2277959343079</v>
      </c>
    </row>
    <row r="174" spans="2:3" ht="15">
      <c r="B174" s="33">
        <f t="shared" si="4"/>
        <v>29.319999999999908</v>
      </c>
      <c r="C174" s="34">
        <f>B174*Conversions!$C$4</f>
        <v>992.8891570676408</v>
      </c>
    </row>
    <row r="175" spans="2:3" ht="15">
      <c r="B175" s="35">
        <f t="shared" si="4"/>
        <v>29.309999999999906</v>
      </c>
      <c r="C175" s="36">
        <f>B175*Conversions!$C$4</f>
        <v>992.5505182009738</v>
      </c>
    </row>
    <row r="176" spans="2:3" ht="15">
      <c r="B176" s="33">
        <f t="shared" si="4"/>
        <v>29.299999999999905</v>
      </c>
      <c r="C176" s="34">
        <f>B176*Conversions!$C$4</f>
        <v>992.2118793343067</v>
      </c>
    </row>
    <row r="177" spans="2:3" ht="15">
      <c r="B177" s="35">
        <f t="shared" si="4"/>
        <v>29.289999999999903</v>
      </c>
      <c r="C177" s="36">
        <f>B177*Conversions!$C$4</f>
        <v>991.8732404676397</v>
      </c>
    </row>
    <row r="178" spans="2:3" ht="15">
      <c r="B178" s="33">
        <f t="shared" si="4"/>
        <v>29.2799999999999</v>
      </c>
      <c r="C178" s="34">
        <f>B178*Conversions!$C$4</f>
        <v>991.5346016009726</v>
      </c>
    </row>
    <row r="179" spans="2:3" ht="15">
      <c r="B179" s="35">
        <f t="shared" si="4"/>
        <v>29.2699999999999</v>
      </c>
      <c r="C179" s="36">
        <f>B179*Conversions!$C$4</f>
        <v>991.1959627343056</v>
      </c>
    </row>
    <row r="180" spans="2:3" ht="15">
      <c r="B180" s="33">
        <f aca="true" t="shared" si="5" ref="B180:B226">B179-0.01</f>
        <v>29.2599999999999</v>
      </c>
      <c r="C180" s="34">
        <f>B180*Conversions!$C$4</f>
        <v>990.8573238676385</v>
      </c>
    </row>
    <row r="181" spans="2:3" ht="15">
      <c r="B181" s="35">
        <f t="shared" si="5"/>
        <v>29.249999999999897</v>
      </c>
      <c r="C181" s="36">
        <f>B181*Conversions!$C$4</f>
        <v>990.5186850009715</v>
      </c>
    </row>
    <row r="182" spans="2:3" ht="15">
      <c r="B182" s="33">
        <f t="shared" si="5"/>
        <v>29.239999999999895</v>
      </c>
      <c r="C182" s="34">
        <f>B182*Conversions!$C$4</f>
        <v>990.1800461343043</v>
      </c>
    </row>
    <row r="183" spans="2:3" ht="15">
      <c r="B183" s="35">
        <f t="shared" si="5"/>
        <v>29.229999999999894</v>
      </c>
      <c r="C183" s="36">
        <f>B183*Conversions!$C$4</f>
        <v>989.8414072676374</v>
      </c>
    </row>
    <row r="184" spans="2:3" ht="15">
      <c r="B184" s="33">
        <f t="shared" si="5"/>
        <v>29.219999999999892</v>
      </c>
      <c r="C184" s="34">
        <f>B184*Conversions!$C$4</f>
        <v>989.5027684009702</v>
      </c>
    </row>
    <row r="185" spans="2:3" ht="15">
      <c r="B185" s="35">
        <f t="shared" si="5"/>
        <v>29.20999999999989</v>
      </c>
      <c r="C185" s="36">
        <f>B185*Conversions!$C$4</f>
        <v>989.1641295343032</v>
      </c>
    </row>
    <row r="186" spans="2:3" ht="15">
      <c r="B186" s="33">
        <f t="shared" si="5"/>
        <v>29.19999999999989</v>
      </c>
      <c r="C186" s="34">
        <f>B186*Conversions!$C$4</f>
        <v>988.8254906676361</v>
      </c>
    </row>
    <row r="187" spans="2:3" ht="15">
      <c r="B187" s="35">
        <f t="shared" si="5"/>
        <v>29.189999999999888</v>
      </c>
      <c r="C187" s="36">
        <f>B187*Conversions!$C$4</f>
        <v>988.4868518009691</v>
      </c>
    </row>
    <row r="188" spans="2:3" ht="15">
      <c r="B188" s="33">
        <f t="shared" si="5"/>
        <v>29.179999999999886</v>
      </c>
      <c r="C188" s="34">
        <f>B188*Conversions!$C$4</f>
        <v>988.148212934302</v>
      </c>
    </row>
    <row r="189" spans="2:3" ht="15">
      <c r="B189" s="35">
        <f t="shared" si="5"/>
        <v>29.169999999999884</v>
      </c>
      <c r="C189" s="36">
        <f>B189*Conversions!$C$4</f>
        <v>987.809574067635</v>
      </c>
    </row>
    <row r="190" spans="2:3" ht="15">
      <c r="B190" s="33">
        <f t="shared" si="5"/>
        <v>29.159999999999883</v>
      </c>
      <c r="C190" s="34">
        <f>B190*Conversions!$C$4</f>
        <v>987.4709352009679</v>
      </c>
    </row>
    <row r="191" spans="2:3" ht="15">
      <c r="B191" s="35">
        <f t="shared" si="5"/>
        <v>29.14999999999988</v>
      </c>
      <c r="C191" s="36">
        <f>B191*Conversions!$C$4</f>
        <v>987.1322963343009</v>
      </c>
    </row>
    <row r="192" spans="2:3" ht="15">
      <c r="B192" s="33">
        <f t="shared" si="5"/>
        <v>29.13999999999988</v>
      </c>
      <c r="C192" s="34">
        <f>B192*Conversions!$C$4</f>
        <v>986.7936574676338</v>
      </c>
    </row>
    <row r="193" spans="2:3" ht="15">
      <c r="B193" s="35">
        <f t="shared" si="5"/>
        <v>29.129999999999878</v>
      </c>
      <c r="C193" s="36">
        <f>B193*Conversions!$C$4</f>
        <v>986.4550186009668</v>
      </c>
    </row>
    <row r="194" spans="2:3" ht="15">
      <c r="B194" s="33">
        <f t="shared" si="5"/>
        <v>29.119999999999877</v>
      </c>
      <c r="C194" s="34">
        <f>B194*Conversions!$C$4</f>
        <v>986.1163797342997</v>
      </c>
    </row>
    <row r="195" spans="2:3" ht="15">
      <c r="B195" s="35">
        <f t="shared" si="5"/>
        <v>29.109999999999875</v>
      </c>
      <c r="C195" s="36">
        <f>B195*Conversions!$C$4</f>
        <v>985.7777408676327</v>
      </c>
    </row>
    <row r="196" spans="2:3" ht="15">
      <c r="B196" s="33">
        <f t="shared" si="5"/>
        <v>29.099999999999874</v>
      </c>
      <c r="C196" s="34">
        <f>B196*Conversions!$C$4</f>
        <v>985.4391020009656</v>
      </c>
    </row>
    <row r="197" spans="2:3" ht="15">
      <c r="B197" s="35">
        <f t="shared" si="5"/>
        <v>29.089999999999872</v>
      </c>
      <c r="C197" s="36">
        <f>B197*Conversions!$C$4</f>
        <v>985.1004631342986</v>
      </c>
    </row>
    <row r="198" spans="2:3" ht="15">
      <c r="B198" s="33">
        <f t="shared" si="5"/>
        <v>29.07999999999987</v>
      </c>
      <c r="C198" s="34">
        <f>B198*Conversions!$C$4</f>
        <v>984.7618242676315</v>
      </c>
    </row>
    <row r="199" spans="2:3" ht="15">
      <c r="B199" s="35">
        <f t="shared" si="5"/>
        <v>29.06999999999987</v>
      </c>
      <c r="C199" s="36">
        <f>B199*Conversions!$C$4</f>
        <v>984.4231854009645</v>
      </c>
    </row>
    <row r="200" spans="2:3" ht="15">
      <c r="B200" s="33">
        <f t="shared" si="5"/>
        <v>29.059999999999867</v>
      </c>
      <c r="C200" s="34">
        <f>B200*Conversions!$C$4</f>
        <v>984.0845465342974</v>
      </c>
    </row>
    <row r="201" spans="2:3" ht="15">
      <c r="B201" s="35">
        <f t="shared" si="5"/>
        <v>29.049999999999866</v>
      </c>
      <c r="C201" s="36">
        <f>B201*Conversions!$C$4</f>
        <v>983.7459076676304</v>
      </c>
    </row>
    <row r="202" spans="2:3" ht="15">
      <c r="B202" s="33">
        <f t="shared" si="5"/>
        <v>29.039999999999864</v>
      </c>
      <c r="C202" s="34">
        <f>B202*Conversions!$C$4</f>
        <v>983.4072688009634</v>
      </c>
    </row>
    <row r="203" spans="2:3" ht="15">
      <c r="B203" s="35">
        <f t="shared" si="5"/>
        <v>29.029999999999863</v>
      </c>
      <c r="C203" s="36">
        <f>B203*Conversions!$C$4</f>
        <v>983.0686299342963</v>
      </c>
    </row>
    <row r="204" spans="2:3" ht="15">
      <c r="B204" s="33">
        <f t="shared" si="5"/>
        <v>29.01999999999986</v>
      </c>
      <c r="C204" s="34">
        <f>B204*Conversions!$C$4</f>
        <v>982.7299910676293</v>
      </c>
    </row>
    <row r="205" spans="2:3" ht="15">
      <c r="B205" s="35">
        <f t="shared" si="5"/>
        <v>29.00999999999986</v>
      </c>
      <c r="C205" s="36">
        <f>B205*Conversions!$C$4</f>
        <v>982.3913522009622</v>
      </c>
    </row>
    <row r="206" spans="2:3" ht="15">
      <c r="B206" s="33">
        <f t="shared" si="5"/>
        <v>28.999999999999858</v>
      </c>
      <c r="C206" s="34">
        <f>B206*Conversions!$C$4</f>
        <v>982.0527133342952</v>
      </c>
    </row>
    <row r="207" spans="2:3" ht="15">
      <c r="B207" s="35">
        <f t="shared" si="5"/>
        <v>28.989999999999856</v>
      </c>
      <c r="C207" s="36">
        <f>B207*Conversions!$C$4</f>
        <v>981.714074467628</v>
      </c>
    </row>
    <row r="208" spans="2:3" ht="15">
      <c r="B208" s="33">
        <f t="shared" si="5"/>
        <v>28.979999999999855</v>
      </c>
      <c r="C208" s="34">
        <f>B208*Conversions!$C$4</f>
        <v>981.375435600961</v>
      </c>
    </row>
    <row r="209" spans="2:3" ht="15">
      <c r="B209" s="35">
        <f t="shared" si="5"/>
        <v>28.969999999999853</v>
      </c>
      <c r="C209" s="36">
        <f>B209*Conversions!$C$4</f>
        <v>981.036796734294</v>
      </c>
    </row>
    <row r="210" spans="2:3" ht="15">
      <c r="B210" s="33">
        <f t="shared" si="5"/>
        <v>28.95999999999985</v>
      </c>
      <c r="C210" s="34">
        <f>B210*Conversions!$C$4</f>
        <v>980.698157867627</v>
      </c>
    </row>
    <row r="211" spans="2:3" ht="15">
      <c r="B211" s="35">
        <f t="shared" si="5"/>
        <v>28.94999999999985</v>
      </c>
      <c r="C211" s="36">
        <f>B211*Conversions!$C$4</f>
        <v>980.3595190009598</v>
      </c>
    </row>
    <row r="212" spans="2:3" ht="15">
      <c r="B212" s="33">
        <f t="shared" si="5"/>
        <v>28.93999999999985</v>
      </c>
      <c r="C212" s="34">
        <f>B212*Conversions!$C$4</f>
        <v>980.0208801342928</v>
      </c>
    </row>
    <row r="213" spans="2:3" ht="15">
      <c r="B213" s="35">
        <f t="shared" si="5"/>
        <v>28.929999999999847</v>
      </c>
      <c r="C213" s="36">
        <f>B213*Conversions!$C$4</f>
        <v>979.6822412676257</v>
      </c>
    </row>
    <row r="214" spans="2:3" ht="15">
      <c r="B214" s="33">
        <f t="shared" si="5"/>
        <v>28.919999999999845</v>
      </c>
      <c r="C214" s="34">
        <f>B214*Conversions!$C$4</f>
        <v>979.3436024009587</v>
      </c>
    </row>
    <row r="215" spans="2:3" ht="15">
      <c r="B215" s="35">
        <f t="shared" si="5"/>
        <v>28.909999999999844</v>
      </c>
      <c r="C215" s="36">
        <f>B215*Conversions!$C$4</f>
        <v>979.0049635342916</v>
      </c>
    </row>
    <row r="216" spans="2:3" ht="15">
      <c r="B216" s="33">
        <f t="shared" si="5"/>
        <v>28.899999999999842</v>
      </c>
      <c r="C216" s="34">
        <f>B216*Conversions!$C$4</f>
        <v>978.6663246676246</v>
      </c>
    </row>
    <row r="217" spans="2:3" ht="15">
      <c r="B217" s="35">
        <f t="shared" si="5"/>
        <v>28.88999999999984</v>
      </c>
      <c r="C217" s="36">
        <f>B217*Conversions!$C$4</f>
        <v>978.3276858009575</v>
      </c>
    </row>
    <row r="218" spans="2:3" ht="15">
      <c r="B218" s="33">
        <f t="shared" si="5"/>
        <v>28.87999999999984</v>
      </c>
      <c r="C218" s="34">
        <f>B218*Conversions!$C$4</f>
        <v>977.9890469342905</v>
      </c>
    </row>
    <row r="219" spans="2:3" ht="15">
      <c r="B219" s="35">
        <f t="shared" si="5"/>
        <v>28.869999999999838</v>
      </c>
      <c r="C219" s="36">
        <f>B219*Conversions!$C$4</f>
        <v>977.6504080676234</v>
      </c>
    </row>
    <row r="220" spans="2:3" ht="15">
      <c r="B220" s="33">
        <f t="shared" si="5"/>
        <v>28.859999999999836</v>
      </c>
      <c r="C220" s="34">
        <f>B220*Conversions!$C$4</f>
        <v>977.3117692009564</v>
      </c>
    </row>
    <row r="221" spans="2:3" ht="15">
      <c r="B221" s="35">
        <f t="shared" si="5"/>
        <v>28.849999999999834</v>
      </c>
      <c r="C221" s="36">
        <f>B221*Conversions!$C$4</f>
        <v>976.9731303342893</v>
      </c>
    </row>
    <row r="222" spans="2:3" ht="15">
      <c r="B222" s="33">
        <f t="shared" si="5"/>
        <v>28.839999999999833</v>
      </c>
      <c r="C222" s="34">
        <f>B222*Conversions!$C$4</f>
        <v>976.6344914676223</v>
      </c>
    </row>
    <row r="223" spans="2:3" ht="15">
      <c r="B223" s="35">
        <f t="shared" si="5"/>
        <v>28.82999999999983</v>
      </c>
      <c r="C223" s="36">
        <f>B223*Conversions!$C$4</f>
        <v>976.2958526009552</v>
      </c>
    </row>
    <row r="224" spans="2:3" ht="15">
      <c r="B224" s="33">
        <f t="shared" si="5"/>
        <v>28.81999999999983</v>
      </c>
      <c r="C224" s="34">
        <f>B224*Conversions!$C$4</f>
        <v>975.9572137342882</v>
      </c>
    </row>
    <row r="225" spans="2:3" ht="15">
      <c r="B225" s="35">
        <f t="shared" si="5"/>
        <v>28.809999999999828</v>
      </c>
      <c r="C225" s="36">
        <f>B225*Conversions!$C$4</f>
        <v>975.6185748676211</v>
      </c>
    </row>
    <row r="226" spans="2:3" ht="15">
      <c r="B226" s="33">
        <f t="shared" si="5"/>
        <v>28.799999999999827</v>
      </c>
      <c r="C226" s="34">
        <f>B226*Conversions!$C$4</f>
        <v>975.2799360009541</v>
      </c>
    </row>
    <row r="227" spans="2:3" ht="15">
      <c r="B227" s="35">
        <f aca="true" t="shared" si="6" ref="B227:B242">B226-0.01</f>
        <v>28.789999999999825</v>
      </c>
      <c r="C227" s="36">
        <f>B227*Conversions!$C$4</f>
        <v>974.941297134287</v>
      </c>
    </row>
    <row r="228" spans="2:3" ht="15">
      <c r="B228" s="33">
        <f t="shared" si="6"/>
        <v>28.779999999999824</v>
      </c>
      <c r="C228" s="34">
        <f>B228*Conversions!$C$4</f>
        <v>974.60265826762</v>
      </c>
    </row>
    <row r="229" spans="2:3" ht="15">
      <c r="B229" s="35">
        <f t="shared" si="6"/>
        <v>28.769999999999822</v>
      </c>
      <c r="C229" s="36">
        <f>B229*Conversions!$C$4</f>
        <v>974.2640194009529</v>
      </c>
    </row>
    <row r="230" spans="2:3" ht="15">
      <c r="B230" s="33">
        <f t="shared" si="6"/>
        <v>28.75999999999982</v>
      </c>
      <c r="C230" s="34">
        <f>B230*Conversions!$C$4</f>
        <v>973.9253805342859</v>
      </c>
    </row>
    <row r="231" spans="2:3" ht="15">
      <c r="B231" s="35">
        <f t="shared" si="6"/>
        <v>28.74999999999982</v>
      </c>
      <c r="C231" s="36">
        <f>B231*Conversions!$C$4</f>
        <v>973.5867416676188</v>
      </c>
    </row>
    <row r="232" spans="2:3" ht="15">
      <c r="B232" s="33">
        <f t="shared" si="6"/>
        <v>28.739999999999817</v>
      </c>
      <c r="C232" s="34">
        <f>B232*Conversions!$C$4</f>
        <v>973.2481028009518</v>
      </c>
    </row>
    <row r="233" spans="2:3" ht="15">
      <c r="B233" s="35">
        <f t="shared" si="6"/>
        <v>28.729999999999816</v>
      </c>
      <c r="C233" s="36">
        <f>B233*Conversions!$C$4</f>
        <v>972.9094639342846</v>
      </c>
    </row>
    <row r="234" spans="2:3" ht="15">
      <c r="B234" s="33">
        <f t="shared" si="6"/>
        <v>28.719999999999814</v>
      </c>
      <c r="C234" s="34">
        <f>B234*Conversions!$C$4</f>
        <v>972.5708250676176</v>
      </c>
    </row>
    <row r="235" spans="2:3" ht="15">
      <c r="B235" s="35">
        <f t="shared" si="6"/>
        <v>28.709999999999813</v>
      </c>
      <c r="C235" s="36">
        <f>B235*Conversions!$C$4</f>
        <v>972.2321862009505</v>
      </c>
    </row>
    <row r="236" spans="2:3" ht="15">
      <c r="B236" s="33">
        <f t="shared" si="6"/>
        <v>28.69999999999981</v>
      </c>
      <c r="C236" s="34">
        <f>B236*Conversions!$C$4</f>
        <v>971.8935473342835</v>
      </c>
    </row>
    <row r="237" spans="2:3" ht="15">
      <c r="B237" s="35">
        <f t="shared" si="6"/>
        <v>28.68999999999981</v>
      </c>
      <c r="C237" s="36">
        <f>B237*Conversions!$C$4</f>
        <v>971.5549084676164</v>
      </c>
    </row>
    <row r="238" spans="2:3" ht="15">
      <c r="B238" s="33">
        <f t="shared" si="6"/>
        <v>28.679999999999808</v>
      </c>
      <c r="C238" s="34">
        <f>B238*Conversions!$C$4</f>
        <v>971.2162696009494</v>
      </c>
    </row>
    <row r="239" spans="2:3" ht="15">
      <c r="B239" s="35">
        <f t="shared" si="6"/>
        <v>28.669999999999806</v>
      </c>
      <c r="C239" s="36">
        <f>B239*Conversions!$C$4</f>
        <v>970.8776307342823</v>
      </c>
    </row>
    <row r="240" spans="2:3" ht="15">
      <c r="B240" s="33">
        <f t="shared" si="6"/>
        <v>28.659999999999805</v>
      </c>
      <c r="C240" s="34">
        <f>B240*Conversions!$C$4</f>
        <v>970.5389918676153</v>
      </c>
    </row>
    <row r="241" spans="2:3" ht="15">
      <c r="B241" s="35">
        <f t="shared" si="6"/>
        <v>28.649999999999803</v>
      </c>
      <c r="C241" s="36">
        <f>B241*Conversions!$C$4</f>
        <v>970.2003530009482</v>
      </c>
    </row>
    <row r="242" spans="2:3" ht="15">
      <c r="B242" s="33">
        <f t="shared" si="6"/>
        <v>28.6399999999998</v>
      </c>
      <c r="C242" s="34">
        <f>B242*Conversions!$C$4</f>
        <v>969.8617141342812</v>
      </c>
    </row>
    <row r="243" spans="2:3" ht="15">
      <c r="B243" s="35">
        <f aca="true" t="shared" si="7" ref="B243:B271">B242-0.01</f>
        <v>28.6299999999998</v>
      </c>
      <c r="C243" s="36">
        <f>B243*Conversions!$C$4</f>
        <v>969.5230752676141</v>
      </c>
    </row>
    <row r="244" spans="2:3" ht="15">
      <c r="B244" s="33">
        <f t="shared" si="7"/>
        <v>28.6199999999998</v>
      </c>
      <c r="C244" s="34">
        <f>B244*Conversions!$C$4</f>
        <v>969.1844364009471</v>
      </c>
    </row>
    <row r="245" spans="2:3" ht="15">
      <c r="B245" s="35">
        <f t="shared" si="7"/>
        <v>28.609999999999797</v>
      </c>
      <c r="C245" s="36">
        <f>B245*Conversions!$C$4</f>
        <v>968.84579753428</v>
      </c>
    </row>
    <row r="246" spans="2:3" ht="15">
      <c r="B246" s="33">
        <f t="shared" si="7"/>
        <v>28.599999999999795</v>
      </c>
      <c r="C246" s="34">
        <f>B246*Conversions!$C$4</f>
        <v>968.507158667613</v>
      </c>
    </row>
    <row r="247" spans="2:3" ht="15">
      <c r="B247" s="35">
        <f t="shared" si="7"/>
        <v>28.589999999999794</v>
      </c>
      <c r="C247" s="36">
        <f>B247*Conversions!$C$4</f>
        <v>968.1685198009459</v>
      </c>
    </row>
    <row r="248" spans="2:3" ht="15">
      <c r="B248" s="33">
        <f t="shared" si="7"/>
        <v>28.579999999999792</v>
      </c>
      <c r="C248" s="34">
        <f>B248*Conversions!$C$4</f>
        <v>967.8298809342789</v>
      </c>
    </row>
    <row r="249" spans="2:3" ht="15">
      <c r="B249" s="35">
        <f t="shared" si="7"/>
        <v>28.56999999999979</v>
      </c>
      <c r="C249" s="36">
        <f>B249*Conversions!$C$4</f>
        <v>967.4912420676119</v>
      </c>
    </row>
    <row r="250" spans="2:3" ht="15">
      <c r="B250" s="33">
        <f t="shared" si="7"/>
        <v>28.55999999999979</v>
      </c>
      <c r="C250" s="34">
        <f>B250*Conversions!$C$4</f>
        <v>967.1526032009448</v>
      </c>
    </row>
    <row r="251" spans="2:3" ht="15">
      <c r="B251" s="35">
        <f t="shared" si="7"/>
        <v>28.549999999999788</v>
      </c>
      <c r="C251" s="36">
        <f>B251*Conversions!$C$4</f>
        <v>966.8139643342778</v>
      </c>
    </row>
    <row r="252" spans="2:3" ht="15">
      <c r="B252" s="33">
        <f t="shared" si="7"/>
        <v>28.539999999999786</v>
      </c>
      <c r="C252" s="34">
        <f>B252*Conversions!$C$4</f>
        <v>966.4753254676107</v>
      </c>
    </row>
    <row r="253" spans="2:3" ht="15">
      <c r="B253" s="35">
        <f t="shared" si="7"/>
        <v>28.529999999999784</v>
      </c>
      <c r="C253" s="36">
        <f>B253*Conversions!$C$4</f>
        <v>966.1366866009437</v>
      </c>
    </row>
    <row r="254" spans="2:3" ht="15">
      <c r="B254" s="33">
        <f t="shared" si="7"/>
        <v>28.519999999999783</v>
      </c>
      <c r="C254" s="34">
        <f>B254*Conversions!$C$4</f>
        <v>965.7980477342766</v>
      </c>
    </row>
    <row r="255" spans="2:3" ht="15">
      <c r="B255" s="35">
        <f t="shared" si="7"/>
        <v>28.50999999999978</v>
      </c>
      <c r="C255" s="36">
        <f>B255*Conversions!$C$4</f>
        <v>965.4594088676096</v>
      </c>
    </row>
    <row r="256" spans="2:3" ht="15">
      <c r="B256" s="33">
        <f t="shared" si="7"/>
        <v>28.49999999999978</v>
      </c>
      <c r="C256" s="34">
        <f>B256*Conversions!$C$4</f>
        <v>965.1207700009425</v>
      </c>
    </row>
    <row r="257" spans="2:3" ht="15">
      <c r="B257" s="35">
        <f t="shared" si="7"/>
        <v>28.489999999999778</v>
      </c>
      <c r="C257" s="36">
        <f>B257*Conversions!$C$4</f>
        <v>964.7821311342755</v>
      </c>
    </row>
    <row r="258" spans="2:3" ht="15">
      <c r="B258" s="33">
        <f t="shared" si="7"/>
        <v>28.479999999999777</v>
      </c>
      <c r="C258" s="34">
        <f>B258*Conversions!$C$4</f>
        <v>964.4434922676083</v>
      </c>
    </row>
    <row r="259" spans="2:3" ht="15">
      <c r="B259" s="35">
        <f t="shared" si="7"/>
        <v>28.469999999999775</v>
      </c>
      <c r="C259" s="36">
        <f>B259*Conversions!$C$4</f>
        <v>964.1048534009414</v>
      </c>
    </row>
    <row r="260" spans="2:3" ht="15">
      <c r="B260" s="33">
        <f t="shared" si="7"/>
        <v>28.459999999999773</v>
      </c>
      <c r="C260" s="34">
        <f>B260*Conversions!$C$4</f>
        <v>963.7662145342742</v>
      </c>
    </row>
    <row r="261" spans="2:3" ht="15">
      <c r="B261" s="35">
        <f t="shared" si="7"/>
        <v>28.449999999999772</v>
      </c>
      <c r="C261" s="36">
        <f>B261*Conversions!$C$4</f>
        <v>963.4275756676072</v>
      </c>
    </row>
    <row r="262" spans="2:3" ht="15">
      <c r="B262" s="33">
        <f t="shared" si="7"/>
        <v>28.43999999999977</v>
      </c>
      <c r="C262" s="34">
        <f>B262*Conversions!$C$4</f>
        <v>963.0889368009401</v>
      </c>
    </row>
    <row r="263" spans="2:3" ht="15">
      <c r="B263" s="35">
        <f t="shared" si="7"/>
        <v>28.42999999999977</v>
      </c>
      <c r="C263" s="36">
        <f>B263*Conversions!$C$4</f>
        <v>962.7502979342731</v>
      </c>
    </row>
    <row r="264" spans="2:3" ht="15">
      <c r="B264" s="33">
        <f t="shared" si="7"/>
        <v>28.419999999999767</v>
      </c>
      <c r="C264" s="34">
        <f>B264*Conversions!$C$4</f>
        <v>962.411659067606</v>
      </c>
    </row>
    <row r="265" spans="2:3" ht="15">
      <c r="B265" s="35">
        <f t="shared" si="7"/>
        <v>28.409999999999766</v>
      </c>
      <c r="C265" s="36">
        <f>B265*Conversions!$C$4</f>
        <v>962.073020200939</v>
      </c>
    </row>
    <row r="266" spans="2:3" ht="15">
      <c r="B266" s="33">
        <f t="shared" si="7"/>
        <v>28.399999999999764</v>
      </c>
      <c r="C266" s="34">
        <f>B266*Conversions!$C$4</f>
        <v>961.7343813342719</v>
      </c>
    </row>
    <row r="267" spans="2:3" ht="15">
      <c r="B267" s="35">
        <f t="shared" si="7"/>
        <v>28.389999999999763</v>
      </c>
      <c r="C267" s="36">
        <f>B267*Conversions!$C$4</f>
        <v>961.3957424676049</v>
      </c>
    </row>
    <row r="268" spans="2:3" ht="15">
      <c r="B268" s="33">
        <f t="shared" si="7"/>
        <v>28.37999999999976</v>
      </c>
      <c r="C268" s="34">
        <f>B268*Conversions!$C$4</f>
        <v>961.0571036009378</v>
      </c>
    </row>
    <row r="269" spans="2:3" ht="15">
      <c r="B269" s="35">
        <f t="shared" si="7"/>
        <v>28.36999999999976</v>
      </c>
      <c r="C269" s="36">
        <f>B269*Conversions!$C$4</f>
        <v>960.7184647342708</v>
      </c>
    </row>
    <row r="270" spans="2:3" ht="15">
      <c r="B270" s="33">
        <f t="shared" si="7"/>
        <v>28.359999999999758</v>
      </c>
      <c r="C270" s="34">
        <f>B270*Conversions!$C$4</f>
        <v>960.3798258676037</v>
      </c>
    </row>
    <row r="271" spans="2:4" ht="15">
      <c r="B271" s="35">
        <f t="shared" si="7"/>
        <v>28.349999999999756</v>
      </c>
      <c r="C271" s="36">
        <f>B271*Conversions!$C$4</f>
        <v>960.0411870009367</v>
      </c>
      <c r="D271" s="46" t="str">
        <f>"&lt;"&amp;CHAR(150)&amp;"Typical extreme low pressure"</f>
        <v>&lt;–Typical extreme low pressure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2" max="3" width="10.7109375" style="37" customWidth="1"/>
    <col min="4" max="4" width="40.7109375" style="0" customWidth="1"/>
  </cols>
  <sheetData>
    <row r="1" ht="15.75">
      <c r="A1" s="85" t="str">
        <f>'Altimeter Settings, in HG'!A1</f>
        <v>Altimeter Settings</v>
      </c>
    </row>
    <row r="2" ht="15">
      <c r="A2" s="2" t="s">
        <v>31</v>
      </c>
    </row>
    <row r="3" ht="15">
      <c r="A3" s="44" t="s">
        <v>12</v>
      </c>
    </row>
    <row r="4" ht="15">
      <c r="A4" s="2"/>
    </row>
    <row r="5" spans="2:3" ht="15">
      <c r="B5" s="52" t="s">
        <v>13</v>
      </c>
      <c r="C5" s="53" t="s">
        <v>1</v>
      </c>
    </row>
    <row r="6" spans="2:4" ht="15">
      <c r="B6" s="39">
        <v>1050</v>
      </c>
      <c r="C6" s="33">
        <f>B6/Conversions!$C$4</f>
        <v>31.006482224986772</v>
      </c>
      <c r="D6" s="46" t="str">
        <f>"&lt;"&amp;CHAR(150)&amp;"Typical extreme high pressure"</f>
        <v>&lt;–Typical extreme high pressure</v>
      </c>
    </row>
    <row r="7" spans="2:3" ht="15">
      <c r="B7" s="38">
        <v>1049</v>
      </c>
      <c r="C7" s="35">
        <f>B7/Conversions!$C$4</f>
        <v>30.976952241915356</v>
      </c>
    </row>
    <row r="8" spans="2:3" ht="15">
      <c r="B8" s="39">
        <v>1048</v>
      </c>
      <c r="C8" s="33">
        <f>B8/Conversions!$C$4</f>
        <v>30.94742225884394</v>
      </c>
    </row>
    <row r="9" spans="2:3" ht="15">
      <c r="B9" s="38">
        <v>1047</v>
      </c>
      <c r="C9" s="35">
        <f>B9/Conversions!$C$4</f>
        <v>30.917892275772523</v>
      </c>
    </row>
    <row r="10" spans="2:3" ht="15">
      <c r="B10" s="39">
        <v>1046</v>
      </c>
      <c r="C10" s="33">
        <f>B10/Conversions!$C$4</f>
        <v>30.888362292701107</v>
      </c>
    </row>
    <row r="11" spans="2:3" ht="15">
      <c r="B11" s="38">
        <v>1045</v>
      </c>
      <c r="C11" s="35">
        <f>B11/Conversions!$C$4</f>
        <v>30.85883230962969</v>
      </c>
    </row>
    <row r="12" spans="2:3" ht="15">
      <c r="B12" s="39">
        <v>1044</v>
      </c>
      <c r="C12" s="33">
        <f>B12/Conversions!$C$4</f>
        <v>30.829302326558274</v>
      </c>
    </row>
    <row r="13" spans="2:3" ht="15">
      <c r="B13" s="38">
        <v>1043</v>
      </c>
      <c r="C13" s="35">
        <f>B13/Conversions!$C$4</f>
        <v>30.79977234348686</v>
      </c>
    </row>
    <row r="14" spans="2:3" ht="15">
      <c r="B14" s="39">
        <v>1042</v>
      </c>
      <c r="C14" s="33">
        <f>B14/Conversions!$C$4</f>
        <v>30.770242360415445</v>
      </c>
    </row>
    <row r="15" spans="2:3" ht="15">
      <c r="B15" s="38">
        <v>1041</v>
      </c>
      <c r="C15" s="35">
        <f>B15/Conversions!$C$4</f>
        <v>30.74071237734403</v>
      </c>
    </row>
    <row r="16" spans="2:3" ht="15">
      <c r="B16" s="39">
        <v>1040</v>
      </c>
      <c r="C16" s="33">
        <f>B16/Conversions!$C$4</f>
        <v>30.711182394272612</v>
      </c>
    </row>
    <row r="17" spans="2:3" ht="15">
      <c r="B17" s="38">
        <v>1039</v>
      </c>
      <c r="C17" s="35">
        <f>B17/Conversions!$C$4</f>
        <v>30.681652411201195</v>
      </c>
    </row>
    <row r="18" spans="2:3" ht="15">
      <c r="B18" s="39">
        <v>1038</v>
      </c>
      <c r="C18" s="33">
        <f>B18/Conversions!$C$4</f>
        <v>30.65212242812978</v>
      </c>
    </row>
    <row r="19" spans="2:3" ht="15">
      <c r="B19" s="38">
        <v>1037</v>
      </c>
      <c r="C19" s="35">
        <f>B19/Conversions!$C$4</f>
        <v>30.622592445058363</v>
      </c>
    </row>
    <row r="20" spans="2:3" ht="15">
      <c r="B20" s="39">
        <v>1036</v>
      </c>
      <c r="C20" s="33">
        <f>B20/Conversions!$C$4</f>
        <v>30.593062461986946</v>
      </c>
    </row>
    <row r="21" spans="2:3" ht="15">
      <c r="B21" s="38">
        <v>1035</v>
      </c>
      <c r="C21" s="35">
        <f>B21/Conversions!$C$4</f>
        <v>30.563532478915533</v>
      </c>
    </row>
    <row r="22" spans="2:3" ht="15">
      <c r="B22" s="39">
        <v>1034</v>
      </c>
      <c r="C22" s="33">
        <f>B22/Conversions!$C$4</f>
        <v>30.534002495844117</v>
      </c>
    </row>
    <row r="23" spans="2:3" ht="15">
      <c r="B23" s="38">
        <v>1033</v>
      </c>
      <c r="C23" s="35">
        <f>B23/Conversions!$C$4</f>
        <v>30.5044725127727</v>
      </c>
    </row>
    <row r="24" spans="2:3" ht="15">
      <c r="B24" s="39">
        <v>1032</v>
      </c>
      <c r="C24" s="33">
        <f>B24/Conversions!$C$4</f>
        <v>30.474942529701284</v>
      </c>
    </row>
    <row r="25" spans="2:3" ht="15">
      <c r="B25" s="38">
        <v>1031</v>
      </c>
      <c r="C25" s="35">
        <f>B25/Conversions!$C$4</f>
        <v>30.445412546629868</v>
      </c>
    </row>
    <row r="26" spans="2:3" ht="15">
      <c r="B26" s="39">
        <v>1030</v>
      </c>
      <c r="C26" s="33">
        <f>B26/Conversions!$C$4</f>
        <v>30.41588256355845</v>
      </c>
    </row>
    <row r="27" spans="2:3" ht="15">
      <c r="B27" s="38">
        <v>1029</v>
      </c>
      <c r="C27" s="35">
        <f>B27/Conversions!$C$4</f>
        <v>30.386352580487035</v>
      </c>
    </row>
    <row r="28" spans="2:3" ht="15">
      <c r="B28" s="39">
        <v>1028</v>
      </c>
      <c r="C28" s="33">
        <f>B28/Conversions!$C$4</f>
        <v>30.35682259741562</v>
      </c>
    </row>
    <row r="29" spans="2:3" ht="15">
      <c r="B29" s="38">
        <v>1027</v>
      </c>
      <c r="C29" s="35">
        <f>B29/Conversions!$C$4</f>
        <v>30.327292614344206</v>
      </c>
    </row>
    <row r="30" spans="2:3" ht="15">
      <c r="B30" s="39">
        <v>1026</v>
      </c>
      <c r="C30" s="33">
        <f>B30/Conversions!$C$4</f>
        <v>30.29776263127279</v>
      </c>
    </row>
    <row r="31" spans="2:3" ht="15">
      <c r="B31" s="38">
        <v>1025</v>
      </c>
      <c r="C31" s="35">
        <f>B31/Conversions!$C$4</f>
        <v>30.268232648201373</v>
      </c>
    </row>
    <row r="32" spans="2:3" ht="15">
      <c r="B32" s="39">
        <v>1024</v>
      </c>
      <c r="C32" s="33">
        <f>B32/Conversions!$C$4</f>
        <v>30.238702665129956</v>
      </c>
    </row>
    <row r="33" spans="2:3" ht="15">
      <c r="B33" s="38">
        <v>1023</v>
      </c>
      <c r="C33" s="35">
        <f>B33/Conversions!$C$4</f>
        <v>30.20917268205854</v>
      </c>
    </row>
    <row r="34" spans="2:3" ht="15">
      <c r="B34" s="39">
        <v>1022</v>
      </c>
      <c r="C34" s="33">
        <f>B34/Conversions!$C$4</f>
        <v>30.179642698987124</v>
      </c>
    </row>
    <row r="35" spans="2:3" ht="15">
      <c r="B35" s="38">
        <v>1021</v>
      </c>
      <c r="C35" s="35">
        <f>B35/Conversions!$C$4</f>
        <v>30.150112715915707</v>
      </c>
    </row>
    <row r="36" spans="2:3" ht="15">
      <c r="B36" s="39">
        <v>1020</v>
      </c>
      <c r="C36" s="33">
        <f>B36/Conversions!$C$4</f>
        <v>30.12058273284429</v>
      </c>
    </row>
    <row r="37" spans="2:3" ht="15">
      <c r="B37" s="38">
        <v>1019</v>
      </c>
      <c r="C37" s="35">
        <f>B37/Conversions!$C$4</f>
        <v>30.091052749772878</v>
      </c>
    </row>
    <row r="38" spans="2:3" ht="15">
      <c r="B38" s="39">
        <v>1018</v>
      </c>
      <c r="C38" s="33">
        <f>B38/Conversions!$C$4</f>
        <v>30.06152276670146</v>
      </c>
    </row>
    <row r="39" spans="2:3" ht="15">
      <c r="B39" s="38">
        <v>1017</v>
      </c>
      <c r="C39" s="35">
        <f>B39/Conversions!$C$4</f>
        <v>30.031992783630045</v>
      </c>
    </row>
    <row r="40" spans="2:3" ht="15">
      <c r="B40" s="39">
        <v>1016</v>
      </c>
      <c r="C40" s="33">
        <f>B40/Conversions!$C$4</f>
        <v>30.00246280055863</v>
      </c>
    </row>
    <row r="41" spans="2:3" ht="15">
      <c r="B41" s="38">
        <v>1015</v>
      </c>
      <c r="C41" s="35">
        <f>B41/Conversions!$C$4</f>
        <v>29.972932817487212</v>
      </c>
    </row>
    <row r="42" spans="2:3" ht="15">
      <c r="B42" s="39">
        <v>1014</v>
      </c>
      <c r="C42" s="33">
        <f>B42/Conversions!$C$4</f>
        <v>29.943402834415796</v>
      </c>
    </row>
    <row r="43" spans="2:4" ht="15">
      <c r="B43" s="40">
        <v>1013</v>
      </c>
      <c r="C43" s="41">
        <f>B43/Conversions!$C$4</f>
        <v>29.91387285134438</v>
      </c>
      <c r="D43" s="32" t="str">
        <f>"&lt;"&amp;CHAR(150)&amp;"Sea Level Pressure (SLP) [1013.25, 29.92]"</f>
        <v>&lt;–Sea Level Pressure (SLP) [1013.25, 29.92]</v>
      </c>
    </row>
    <row r="44" spans="2:3" ht="15">
      <c r="B44" s="39">
        <v>1012</v>
      </c>
      <c r="C44" s="33">
        <f>B44/Conversions!$C$4</f>
        <v>29.884342868272963</v>
      </c>
    </row>
    <row r="45" spans="2:3" ht="15">
      <c r="B45" s="38">
        <v>1011</v>
      </c>
      <c r="C45" s="35">
        <f>B45/Conversions!$C$4</f>
        <v>29.85481288520155</v>
      </c>
    </row>
    <row r="46" spans="2:3" ht="15">
      <c r="B46" s="39">
        <v>1010</v>
      </c>
      <c r="C46" s="33">
        <f>B46/Conversions!$C$4</f>
        <v>29.825282902130134</v>
      </c>
    </row>
    <row r="47" spans="2:3" ht="15">
      <c r="B47" s="38">
        <v>1009</v>
      </c>
      <c r="C47" s="35">
        <f>B47/Conversions!$C$4</f>
        <v>29.795752919058717</v>
      </c>
    </row>
    <row r="48" spans="2:3" ht="15">
      <c r="B48" s="39">
        <v>1008</v>
      </c>
      <c r="C48" s="33">
        <f>B48/Conversions!$C$4</f>
        <v>29.7662229359873</v>
      </c>
    </row>
    <row r="49" spans="2:3" ht="15">
      <c r="B49" s="38">
        <v>1007</v>
      </c>
      <c r="C49" s="35">
        <f>B49/Conversions!$C$4</f>
        <v>29.736692952915885</v>
      </c>
    </row>
    <row r="50" spans="2:3" ht="15">
      <c r="B50" s="39">
        <v>1006</v>
      </c>
      <c r="C50" s="33">
        <f>B50/Conversions!$C$4</f>
        <v>29.707162969844468</v>
      </c>
    </row>
    <row r="51" spans="2:3" ht="15">
      <c r="B51" s="38">
        <v>1005</v>
      </c>
      <c r="C51" s="35">
        <f>B51/Conversions!$C$4</f>
        <v>29.67763298677305</v>
      </c>
    </row>
    <row r="52" spans="2:3" ht="15">
      <c r="B52" s="39">
        <v>1004</v>
      </c>
      <c r="C52" s="33">
        <f>B52/Conversions!$C$4</f>
        <v>29.648103003701635</v>
      </c>
    </row>
    <row r="53" spans="2:3" ht="15">
      <c r="B53" s="38">
        <v>1003</v>
      </c>
      <c r="C53" s="35">
        <f>B53/Conversions!$C$4</f>
        <v>29.618573020630222</v>
      </c>
    </row>
    <row r="54" spans="2:3" ht="15">
      <c r="B54" s="39">
        <v>1002</v>
      </c>
      <c r="C54" s="33">
        <f>B54/Conversions!$C$4</f>
        <v>29.589043037558806</v>
      </c>
    </row>
    <row r="55" spans="2:3" ht="15">
      <c r="B55" s="38">
        <v>1001</v>
      </c>
      <c r="C55" s="35">
        <f>B55/Conversions!$C$4</f>
        <v>29.55951305448739</v>
      </c>
    </row>
    <row r="56" spans="2:3" ht="15">
      <c r="B56" s="39">
        <v>1000</v>
      </c>
      <c r="C56" s="33">
        <f>B56/Conversions!$C$4</f>
        <v>29.529983071415973</v>
      </c>
    </row>
    <row r="57" spans="2:3" ht="15">
      <c r="B57" s="38">
        <v>999</v>
      </c>
      <c r="C57" s="35">
        <f>B57/Conversions!$C$4</f>
        <v>29.500453088344557</v>
      </c>
    </row>
    <row r="58" spans="2:3" ht="15">
      <c r="B58" s="39">
        <v>998</v>
      </c>
      <c r="C58" s="33">
        <f>B58/Conversions!$C$4</f>
        <v>29.47092310527314</v>
      </c>
    </row>
    <row r="59" spans="2:3" ht="15">
      <c r="B59" s="38">
        <v>997</v>
      </c>
      <c r="C59" s="35">
        <f>B59/Conversions!$C$4</f>
        <v>29.441393122201724</v>
      </c>
    </row>
    <row r="60" spans="2:3" ht="15">
      <c r="B60" s="39">
        <v>996</v>
      </c>
      <c r="C60" s="33">
        <f>B60/Conversions!$C$4</f>
        <v>29.411863139130308</v>
      </c>
    </row>
    <row r="61" spans="2:3" ht="15">
      <c r="B61" s="38">
        <v>995</v>
      </c>
      <c r="C61" s="35">
        <f>B61/Conversions!$C$4</f>
        <v>29.382333156058895</v>
      </c>
    </row>
    <row r="62" spans="2:3" ht="15">
      <c r="B62" s="39">
        <v>994</v>
      </c>
      <c r="C62" s="33">
        <f>B62/Conversions!$C$4</f>
        <v>29.35280317298748</v>
      </c>
    </row>
    <row r="63" spans="2:3" ht="15">
      <c r="B63" s="38">
        <v>993</v>
      </c>
      <c r="C63" s="35">
        <f>B63/Conversions!$C$4</f>
        <v>29.323273189916062</v>
      </c>
    </row>
    <row r="64" spans="2:3" ht="15">
      <c r="B64" s="39">
        <v>992</v>
      </c>
      <c r="C64" s="33">
        <f>B64/Conversions!$C$4</f>
        <v>29.293743206844645</v>
      </c>
    </row>
    <row r="65" spans="2:3" ht="15">
      <c r="B65" s="38">
        <v>991</v>
      </c>
      <c r="C65" s="35">
        <f>B65/Conversions!$C$4</f>
        <v>29.26421322377323</v>
      </c>
    </row>
    <row r="66" spans="2:3" ht="15">
      <c r="B66" s="39">
        <v>990</v>
      </c>
      <c r="C66" s="33">
        <f>B66/Conversions!$C$4</f>
        <v>29.234683240701813</v>
      </c>
    </row>
    <row r="67" spans="2:3" ht="15">
      <c r="B67" s="38">
        <v>989</v>
      </c>
      <c r="C67" s="35">
        <f>B67/Conversions!$C$4</f>
        <v>29.205153257630396</v>
      </c>
    </row>
    <row r="68" spans="2:3" ht="15">
      <c r="B68" s="39">
        <v>988</v>
      </c>
      <c r="C68" s="33">
        <f>B68/Conversions!$C$4</f>
        <v>29.17562327455898</v>
      </c>
    </row>
    <row r="69" spans="2:3" ht="15">
      <c r="B69" s="38">
        <v>987</v>
      </c>
      <c r="C69" s="35">
        <f>B69/Conversions!$C$4</f>
        <v>29.146093291487567</v>
      </c>
    </row>
    <row r="70" spans="2:3" ht="15">
      <c r="B70" s="39">
        <v>986</v>
      </c>
      <c r="C70" s="33">
        <f>B70/Conversions!$C$4</f>
        <v>29.11656330841615</v>
      </c>
    </row>
    <row r="71" spans="2:3" ht="15">
      <c r="B71" s="38">
        <v>985</v>
      </c>
      <c r="C71" s="35">
        <f>B71/Conversions!$C$4</f>
        <v>29.087033325344734</v>
      </c>
    </row>
    <row r="72" spans="2:3" ht="15">
      <c r="B72" s="39">
        <v>984</v>
      </c>
      <c r="C72" s="33">
        <f>B72/Conversions!$C$4</f>
        <v>29.057503342273318</v>
      </c>
    </row>
    <row r="73" spans="2:3" ht="15">
      <c r="B73" s="38">
        <v>983</v>
      </c>
      <c r="C73" s="35">
        <f>B73/Conversions!$C$4</f>
        <v>29.0279733592019</v>
      </c>
    </row>
    <row r="74" spans="2:3" ht="15">
      <c r="B74" s="39">
        <v>982</v>
      </c>
      <c r="C74" s="33">
        <f>B74/Conversions!$C$4</f>
        <v>28.998443376130485</v>
      </c>
    </row>
    <row r="75" spans="2:3" ht="15">
      <c r="B75" s="38">
        <v>981</v>
      </c>
      <c r="C75" s="35">
        <f>B75/Conversions!$C$4</f>
        <v>28.96891339305907</v>
      </c>
    </row>
    <row r="76" spans="2:3" ht="15">
      <c r="B76" s="39">
        <v>980</v>
      </c>
      <c r="C76" s="33">
        <f>B76/Conversions!$C$4</f>
        <v>28.939383409987652</v>
      </c>
    </row>
    <row r="77" spans="2:3" ht="15">
      <c r="B77" s="38">
        <v>979</v>
      </c>
      <c r="C77" s="35">
        <f>B77/Conversions!$C$4</f>
        <v>28.909853426916236</v>
      </c>
    </row>
    <row r="78" spans="2:3" ht="15">
      <c r="B78" s="39">
        <v>978</v>
      </c>
      <c r="C78" s="33">
        <f>B78/Conversions!$C$4</f>
        <v>28.880323443844823</v>
      </c>
    </row>
    <row r="79" spans="2:3" ht="15">
      <c r="B79" s="38">
        <v>977</v>
      </c>
      <c r="C79" s="35">
        <f>B79/Conversions!$C$4</f>
        <v>28.850793460773406</v>
      </c>
    </row>
    <row r="80" spans="2:3" ht="15">
      <c r="B80" s="39">
        <v>976</v>
      </c>
      <c r="C80" s="33">
        <f>B80/Conversions!$C$4</f>
        <v>28.82126347770199</v>
      </c>
    </row>
    <row r="81" spans="2:3" ht="15">
      <c r="B81" s="38">
        <v>975</v>
      </c>
      <c r="C81" s="35">
        <f>B81/Conversions!$C$4</f>
        <v>28.791733494630574</v>
      </c>
    </row>
    <row r="82" spans="2:3" ht="15">
      <c r="B82" s="39">
        <v>974</v>
      </c>
      <c r="C82" s="33">
        <f>B82/Conversions!$C$4</f>
        <v>28.762203511559157</v>
      </c>
    </row>
    <row r="83" spans="2:3" ht="15">
      <c r="B83" s="38">
        <v>973</v>
      </c>
      <c r="C83" s="35">
        <f>B83/Conversions!$C$4</f>
        <v>28.73267352848774</v>
      </c>
    </row>
    <row r="84" spans="2:3" ht="15">
      <c r="B84" s="39">
        <v>972</v>
      </c>
      <c r="C84" s="33">
        <f>B84/Conversions!$C$4</f>
        <v>28.703143545416324</v>
      </c>
    </row>
    <row r="85" spans="2:3" ht="15">
      <c r="B85" s="38">
        <v>971</v>
      </c>
      <c r="C85" s="35">
        <f>B85/Conversions!$C$4</f>
        <v>28.673613562344908</v>
      </c>
    </row>
    <row r="86" spans="2:3" ht="15">
      <c r="B86" s="39">
        <v>970</v>
      </c>
      <c r="C86" s="33">
        <f>B86/Conversions!$C$4</f>
        <v>28.644083579273495</v>
      </c>
    </row>
    <row r="87" spans="2:3" ht="15">
      <c r="B87" s="38">
        <v>969</v>
      </c>
      <c r="C87" s="35">
        <f>B87/Conversions!$C$4</f>
        <v>28.61455359620208</v>
      </c>
    </row>
    <row r="88" spans="2:3" ht="15">
      <c r="B88" s="39">
        <v>968</v>
      </c>
      <c r="C88" s="33">
        <f>B88/Conversions!$C$4</f>
        <v>28.585023613130662</v>
      </c>
    </row>
    <row r="89" spans="2:3" ht="15">
      <c r="B89" s="38">
        <v>967</v>
      </c>
      <c r="C89" s="35">
        <f>B89/Conversions!$C$4</f>
        <v>28.555493630059246</v>
      </c>
    </row>
    <row r="90" spans="2:3" ht="15">
      <c r="B90" s="39">
        <v>966</v>
      </c>
      <c r="C90" s="33">
        <f>B90/Conversions!$C$4</f>
        <v>28.52596364698783</v>
      </c>
    </row>
    <row r="91" spans="2:3" ht="15">
      <c r="B91" s="38">
        <v>965</v>
      </c>
      <c r="C91" s="35">
        <f>B91/Conversions!$C$4</f>
        <v>28.496433663916413</v>
      </c>
    </row>
    <row r="92" spans="2:3" ht="15">
      <c r="B92" s="39">
        <v>964</v>
      </c>
      <c r="C92" s="33">
        <f>B92/Conversions!$C$4</f>
        <v>28.466903680844997</v>
      </c>
    </row>
    <row r="93" spans="2:3" ht="15">
      <c r="B93" s="38">
        <v>963</v>
      </c>
      <c r="C93" s="35">
        <f>B93/Conversions!$C$4</f>
        <v>28.43737369777358</v>
      </c>
    </row>
    <row r="94" spans="2:3" ht="15">
      <c r="B94" s="39">
        <v>962</v>
      </c>
      <c r="C94" s="33">
        <f>B94/Conversions!$C$4</f>
        <v>28.407843714702167</v>
      </c>
    </row>
    <row r="95" spans="2:3" ht="15">
      <c r="B95" s="38">
        <v>961</v>
      </c>
      <c r="C95" s="35">
        <f>B95/Conversions!$C$4</f>
        <v>28.37831373163075</v>
      </c>
    </row>
    <row r="96" spans="2:4" ht="15">
      <c r="B96" s="42">
        <v>960</v>
      </c>
      <c r="C96" s="43">
        <f>B96/Conversions!$C$4</f>
        <v>28.348783748559335</v>
      </c>
      <c r="D96" s="32" t="str">
        <f>"&lt;"&amp;CHAR(150)&amp;"Typical extreme low pressure"</f>
        <v>&lt;–Typical extreme low pressure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3" width="10.7109375" style="37" customWidth="1"/>
    <col min="4" max="4" width="9.140625" style="0" customWidth="1"/>
  </cols>
  <sheetData>
    <row r="1" ht="15.75">
      <c r="A1" s="85" t="s">
        <v>4</v>
      </c>
    </row>
    <row r="2" ht="15">
      <c r="A2" s="2"/>
    </row>
    <row r="3" ht="15">
      <c r="A3" s="2"/>
    </row>
    <row r="4" ht="15">
      <c r="A4" s="2"/>
    </row>
    <row r="5" spans="2:3" ht="15">
      <c r="B5" s="54" t="s">
        <v>1</v>
      </c>
      <c r="C5" s="55" t="s">
        <v>0</v>
      </c>
    </row>
    <row r="6" spans="2:4" ht="15">
      <c r="B6" s="56">
        <v>32.06</v>
      </c>
      <c r="C6" s="56">
        <f>B6*Conversions!$C$4</f>
        <v>1085.676206534402</v>
      </c>
      <c r="D6" s="46" t="str">
        <f>"&lt;"&amp;CHAR(150)&amp;"Highest pressure ever recorded, equivalent SLP (4300 ft):  Tosontsengel, Khövsgöl Province, Mongolia"</f>
        <v>&lt;–Highest pressure ever recorded, equivalent SLP (4300 ft):  Tosontsengel, Khövsgöl Province, Mongolia</v>
      </c>
    </row>
    <row r="7" spans="2:4" ht="15.75">
      <c r="B7" s="57" t="s">
        <v>2</v>
      </c>
      <c r="C7" s="57" t="s">
        <v>2</v>
      </c>
      <c r="D7" s="47" t="s">
        <v>16</v>
      </c>
    </row>
    <row r="8" spans="2:4" ht="15">
      <c r="B8" s="58" t="s">
        <v>2</v>
      </c>
      <c r="C8" s="58" t="s">
        <v>2</v>
      </c>
      <c r="D8" s="4" t="str">
        <f>TEXT(C6-C10,"#.00")&amp;" millibars"</f>
        <v>35.90 millibars</v>
      </c>
    </row>
    <row r="9" spans="2:6" ht="15.75">
      <c r="B9" s="59" t="s">
        <v>2</v>
      </c>
      <c r="C9" s="59" t="s">
        <v>2</v>
      </c>
      <c r="D9" s="81" t="s">
        <v>17</v>
      </c>
      <c r="E9" s="82"/>
      <c r="F9" s="83"/>
    </row>
    <row r="10" spans="1:4" ht="15">
      <c r="A10" s="45"/>
      <c r="B10" s="60">
        <v>31</v>
      </c>
      <c r="C10" s="60">
        <f>B10*Conversions!$C$4</f>
        <v>1049.7804866677</v>
      </c>
      <c r="D10" s="46" t="str">
        <f>"&lt;"&amp;CHAR(150)&amp;"Typical extreme high pressure"</f>
        <v>&lt;–Typical extreme high pressure</v>
      </c>
    </row>
    <row r="11" spans="1:4" ht="15.75">
      <c r="A11" s="45"/>
      <c r="B11" s="57" t="s">
        <v>2</v>
      </c>
      <c r="C11" s="57" t="s">
        <v>2</v>
      </c>
      <c r="D11" s="47" t="s">
        <v>16</v>
      </c>
    </row>
    <row r="12" spans="1:4" ht="15">
      <c r="A12" s="45"/>
      <c r="B12" s="58" t="s">
        <v>2</v>
      </c>
      <c r="C12" s="58" t="s">
        <v>2</v>
      </c>
      <c r="D12" s="4" t="str">
        <f>TEXT(C10-C14,"#.00")&amp;" millibars"</f>
        <v>36.53 millibars</v>
      </c>
    </row>
    <row r="13" spans="1:4" ht="15.75">
      <c r="A13" s="45"/>
      <c r="B13" s="57" t="s">
        <v>2</v>
      </c>
      <c r="C13" s="57" t="s">
        <v>2</v>
      </c>
      <c r="D13" s="48" t="s">
        <v>17</v>
      </c>
    </row>
    <row r="14" spans="1:4" ht="15">
      <c r="A14" s="45"/>
      <c r="B14" s="60">
        <f>C14/Conversions!$C$4</f>
        <v>29.921255347112236</v>
      </c>
      <c r="C14" s="60">
        <v>1013.25</v>
      </c>
      <c r="D14" s="46" t="str">
        <f>"&lt;"&amp;CHAR(150)&amp;"Sea Level Pressure (SLP) [29.921, 1013.25]"</f>
        <v>&lt;–Sea Level Pressure (SLP) [29.921, 1013.25]</v>
      </c>
    </row>
    <row r="15" spans="1:4" ht="15.75">
      <c r="A15" s="45"/>
      <c r="B15" s="57" t="s">
        <v>2</v>
      </c>
      <c r="C15" s="57" t="s">
        <v>2</v>
      </c>
      <c r="D15" s="47" t="s">
        <v>16</v>
      </c>
    </row>
    <row r="16" spans="1:4" ht="15">
      <c r="A16" s="45"/>
      <c r="B16" s="58" t="s">
        <v>2</v>
      </c>
      <c r="C16" s="58" t="s">
        <v>2</v>
      </c>
      <c r="D16" s="4" t="str">
        <f>TEXT(C14-C18,"#.00")&amp;" millibars"</f>
        <v>53.25 millibars</v>
      </c>
    </row>
    <row r="17" spans="1:4" ht="15.75">
      <c r="A17" s="45"/>
      <c r="B17" s="57" t="s">
        <v>2</v>
      </c>
      <c r="C17" s="57" t="s">
        <v>2</v>
      </c>
      <c r="D17" s="48" t="s">
        <v>17</v>
      </c>
    </row>
    <row r="18" spans="1:6" ht="15">
      <c r="A18" s="45"/>
      <c r="B18" s="61">
        <v>28.348783748559335</v>
      </c>
      <c r="C18" s="86">
        <v>960</v>
      </c>
      <c r="D18" s="84" t="str">
        <f>"&lt;"&amp;CHAR(150)&amp;"Typical extreme low pressure"</f>
        <v>&lt;–Typical extreme low pressure</v>
      </c>
      <c r="E18" s="82"/>
      <c r="F18" s="83"/>
    </row>
    <row r="19" spans="2:4" ht="15.75">
      <c r="B19" s="57" t="s">
        <v>2</v>
      </c>
      <c r="C19" s="57" t="s">
        <v>2</v>
      </c>
      <c r="D19" s="47" t="s">
        <v>16</v>
      </c>
    </row>
    <row r="20" spans="2:4" ht="15">
      <c r="B20" s="58" t="s">
        <v>2</v>
      </c>
      <c r="C20" s="58" t="s">
        <v>2</v>
      </c>
      <c r="D20" s="4" t="str">
        <f>TEXT(C18-C22,"#.00")&amp;" millibars"</f>
        <v>68.00 millibars</v>
      </c>
    </row>
    <row r="21" spans="2:4" ht="15.75">
      <c r="B21" s="57" t="s">
        <v>2</v>
      </c>
      <c r="C21" s="57" t="s">
        <v>2</v>
      </c>
      <c r="D21" s="48" t="s">
        <v>17</v>
      </c>
    </row>
    <row r="22" spans="2:4" ht="15">
      <c r="B22" s="60">
        <v>26.340744899703047</v>
      </c>
      <c r="C22" s="60">
        <v>892</v>
      </c>
      <c r="D22" s="46" t="str">
        <f>"&lt;"&amp;CHAR(150)&amp;"lowest pressure ever recorded over land:  Labor Day Hurricane, 2 September 1935 (Craig Key, Florida)"</f>
        <v>&lt;–lowest pressure ever recorded over land:  Labor Day Hurricane, 2 September 1935 (Craig Key, Florida)</v>
      </c>
    </row>
    <row r="23" spans="2:4" ht="15.75">
      <c r="B23" s="57" t="s">
        <v>2</v>
      </c>
      <c r="C23" s="57" t="s">
        <v>2</v>
      </c>
      <c r="D23" s="47" t="s">
        <v>16</v>
      </c>
    </row>
    <row r="24" spans="2:4" ht="15">
      <c r="B24" s="58" t="s">
        <v>2</v>
      </c>
      <c r="C24" s="58" t="s">
        <v>2</v>
      </c>
      <c r="D24" s="4" t="str">
        <f>TEXT(C22-C26,"#.00")&amp;" millibars"</f>
        <v>24.00 millibars</v>
      </c>
    </row>
    <row r="25" spans="2:4" ht="15.75">
      <c r="B25" s="57" t="s">
        <v>2</v>
      </c>
      <c r="C25" s="57" t="s">
        <v>2</v>
      </c>
      <c r="D25" s="48" t="s">
        <v>17</v>
      </c>
    </row>
    <row r="26" spans="2:4" ht="15">
      <c r="B26" s="60">
        <v>25.632025305989064</v>
      </c>
      <c r="C26" s="60">
        <v>868</v>
      </c>
      <c r="D26" s="46" t="str">
        <f>"&lt;"&amp;CHAR(150)&amp;"Lowest non-tornadic pressure ever recorded: Super Typhone Tip, 12 Oct 1979 (over water)"</f>
        <v>&lt;–Lowest non-tornadic pressure ever recorded: Super Typhone Tip, 12 Oct 1979 (over water)</v>
      </c>
    </row>
    <row r="27" spans="2:4" ht="15.75">
      <c r="B27" s="57" t="s">
        <v>2</v>
      </c>
      <c r="C27" s="57" t="s">
        <v>2</v>
      </c>
      <c r="D27" s="47" t="s">
        <v>16</v>
      </c>
    </row>
    <row r="28" spans="2:4" ht="15">
      <c r="B28" s="58" t="s">
        <v>2</v>
      </c>
      <c r="C28" s="58" t="s">
        <v>2</v>
      </c>
      <c r="D28" s="4" t="str">
        <f>TEXT(C26-C30,"#.00")&amp;" millibars"</f>
        <v>18.00 millibars</v>
      </c>
    </row>
    <row r="29" spans="2:4" ht="15.75">
      <c r="B29" s="57" t="s">
        <v>2</v>
      </c>
      <c r="C29" s="57" t="s">
        <v>2</v>
      </c>
      <c r="D29" s="48" t="s">
        <v>17</v>
      </c>
    </row>
    <row r="30" spans="2:4" ht="15">
      <c r="B30" s="60">
        <f>C30/Conversions!$C$4</f>
        <v>25.100485610703576</v>
      </c>
      <c r="C30" s="60">
        <v>850</v>
      </c>
      <c r="D30" s="46" t="str">
        <f>"&lt;"&amp;CHAR(150)&amp;"Lowest pressure ever recorded (Earth's surface), equivalent SLP (1608 ft): F4 tornado, 24 June 2003, Manchester, South Dakota"</f>
        <v>&lt;–Lowest pressure ever recorded (Earth's surface), equivalent SLP (1608 ft): F4 tornado, 24 June 2003, Manchester, South Dakota</v>
      </c>
    </row>
    <row r="31" ht="15">
      <c r="C31" s="33"/>
    </row>
    <row r="32" ht="15">
      <c r="A32" t="s">
        <v>29</v>
      </c>
    </row>
    <row r="59" ht="15">
      <c r="C59" s="39"/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0.140625" style="0" bestFit="1" customWidth="1"/>
    <col min="3" max="3" width="16.140625" style="0" bestFit="1" customWidth="1"/>
    <col min="4" max="8" width="15.7109375" style="0" customWidth="1"/>
  </cols>
  <sheetData>
    <row r="1" ht="15.75">
      <c r="A1" s="85" t="s">
        <v>9</v>
      </c>
    </row>
    <row r="2" ht="15">
      <c r="A2" s="2"/>
    </row>
    <row r="3" ht="15">
      <c r="A3" s="68" t="s">
        <v>21</v>
      </c>
    </row>
    <row r="4" spans="1:4" ht="15">
      <c r="A4" s="68"/>
      <c r="B4" s="5" t="s">
        <v>18</v>
      </c>
      <c r="C4" s="6">
        <f>E13</f>
        <v>33.8638866667</v>
      </c>
      <c r="D4" s="7" t="s">
        <v>5</v>
      </c>
    </row>
    <row r="5" spans="1:4" ht="15">
      <c r="A5" s="68"/>
      <c r="B5" s="10"/>
      <c r="C5" s="8">
        <f>C4</f>
        <v>33.8638866667</v>
      </c>
      <c r="D5" s="7"/>
    </row>
    <row r="6" spans="1:4" ht="15">
      <c r="A6" s="68"/>
      <c r="C6" s="9"/>
      <c r="D6" s="7"/>
    </row>
    <row r="7" spans="1:4" ht="15">
      <c r="A7" s="68"/>
      <c r="B7" s="5" t="s">
        <v>19</v>
      </c>
      <c r="C7" s="6">
        <f>D17</f>
        <v>0.029529983071415973</v>
      </c>
      <c r="D7" s="7" t="s">
        <v>6</v>
      </c>
    </row>
    <row r="8" spans="1:4" ht="15">
      <c r="A8" s="68"/>
      <c r="C8" s="8">
        <f>C7</f>
        <v>0.029529983071415973</v>
      </c>
      <c r="D8" s="10"/>
    </row>
    <row r="9" spans="1:4" ht="15">
      <c r="A9" s="68"/>
      <c r="C9" s="8"/>
      <c r="D9" s="10"/>
    </row>
    <row r="10" spans="1:3" ht="15">
      <c r="A10" s="68"/>
      <c r="C10" s="1"/>
    </row>
    <row r="11" ht="15">
      <c r="A11" s="68" t="s">
        <v>20</v>
      </c>
    </row>
    <row r="12" spans="1:6" ht="15">
      <c r="A12" s="68"/>
      <c r="B12" s="49"/>
      <c r="D12" s="22" t="s">
        <v>3</v>
      </c>
      <c r="E12" s="62" t="s">
        <v>23</v>
      </c>
      <c r="F12" s="21" t="s">
        <v>28</v>
      </c>
    </row>
    <row r="13" spans="1:6" ht="15">
      <c r="A13" s="68"/>
      <c r="B13" s="69"/>
      <c r="C13" s="70" t="s">
        <v>24</v>
      </c>
      <c r="D13" s="23">
        <v>1</v>
      </c>
      <c r="E13" s="72">
        <v>33.8638866667</v>
      </c>
      <c r="F13" s="75">
        <f>E13*E19</f>
        <v>0.338638866667</v>
      </c>
    </row>
    <row r="14" spans="1:6" ht="15">
      <c r="A14" s="68"/>
      <c r="B14" s="69" t="s">
        <v>3</v>
      </c>
      <c r="C14" s="70" t="s">
        <v>25</v>
      </c>
      <c r="D14" s="24">
        <f>D13</f>
        <v>1</v>
      </c>
      <c r="E14" s="63">
        <f>E13</f>
        <v>33.8638866667</v>
      </c>
      <c r="F14" s="27">
        <f>F13</f>
        <v>0.338638866667</v>
      </c>
    </row>
    <row r="15" spans="1:6" ht="15">
      <c r="A15" s="68"/>
      <c r="B15" s="67"/>
      <c r="C15" s="71" t="s">
        <v>26</v>
      </c>
      <c r="D15" s="77"/>
      <c r="E15" s="73">
        <f>E13</f>
        <v>33.8638866667</v>
      </c>
      <c r="F15" s="76">
        <f>F13</f>
        <v>0.338638866667</v>
      </c>
    </row>
    <row r="16" spans="1:6" ht="15">
      <c r="A16" s="68"/>
      <c r="B16" s="69"/>
      <c r="C16" s="70" t="s">
        <v>24</v>
      </c>
      <c r="D16" s="25">
        <f>1/E13</f>
        <v>0.029529983071415973</v>
      </c>
      <c r="E16" s="64">
        <v>1</v>
      </c>
      <c r="F16" s="28">
        <v>100</v>
      </c>
    </row>
    <row r="17" spans="1:6" ht="15">
      <c r="A17" s="68"/>
      <c r="B17" s="69" t="s">
        <v>23</v>
      </c>
      <c r="C17" s="70" t="s">
        <v>25</v>
      </c>
      <c r="D17" s="26">
        <f>D16</f>
        <v>0.029529983071415973</v>
      </c>
      <c r="E17" s="65">
        <f>E16</f>
        <v>1</v>
      </c>
      <c r="F17" s="31">
        <f>F16</f>
        <v>100</v>
      </c>
    </row>
    <row r="18" spans="1:6" ht="15">
      <c r="A18" s="68"/>
      <c r="B18" s="67"/>
      <c r="C18" s="71" t="s">
        <v>26</v>
      </c>
      <c r="D18" s="76">
        <f>D16</f>
        <v>0.029529983071415973</v>
      </c>
      <c r="E18" s="77"/>
      <c r="F18" s="80">
        <f>F16</f>
        <v>100</v>
      </c>
    </row>
    <row r="19" spans="1:6" ht="15">
      <c r="A19" s="68"/>
      <c r="B19" s="69"/>
      <c r="C19" s="70" t="s">
        <v>24</v>
      </c>
      <c r="D19" s="28">
        <v>0.000295299830714</v>
      </c>
      <c r="E19" s="78">
        <v>0.01</v>
      </c>
      <c r="F19" s="29">
        <v>1</v>
      </c>
    </row>
    <row r="20" spans="1:6" ht="15">
      <c r="A20" s="68"/>
      <c r="B20" s="69" t="s">
        <v>28</v>
      </c>
      <c r="C20" s="70" t="s">
        <v>25</v>
      </c>
      <c r="D20" s="26">
        <f>D19</f>
        <v>0.000295299830714</v>
      </c>
      <c r="E20" s="66">
        <f>E19</f>
        <v>0.01</v>
      </c>
      <c r="F20" s="30">
        <f>F19</f>
        <v>1</v>
      </c>
    </row>
    <row r="21" spans="1:6" ht="15">
      <c r="A21" s="68"/>
      <c r="B21" s="49"/>
      <c r="C21" s="70" t="s">
        <v>26</v>
      </c>
      <c r="D21" s="74">
        <f>D19</f>
        <v>0.000295299830714</v>
      </c>
      <c r="E21" s="79">
        <f>E19</f>
        <v>0.01</v>
      </c>
      <c r="F21" s="77"/>
    </row>
    <row r="22" spans="1:4" ht="15">
      <c r="A22" s="68"/>
      <c r="C22" s="3"/>
      <c r="D22" s="3"/>
    </row>
    <row r="23" ht="15">
      <c r="A23" s="68"/>
    </row>
    <row r="24" ht="15">
      <c r="A24" s="68" t="s">
        <v>22</v>
      </c>
    </row>
    <row r="25" spans="2:4" ht="15">
      <c r="B25" s="11">
        <v>1013.25</v>
      </c>
      <c r="C25" s="12" t="s">
        <v>8</v>
      </c>
      <c r="D25" s="13"/>
    </row>
    <row r="26" spans="2:4" ht="15">
      <c r="B26" s="14"/>
      <c r="C26" s="19">
        <v>29.9212553471121</v>
      </c>
      <c r="D26" s="20" t="s">
        <v>7</v>
      </c>
    </row>
    <row r="27" spans="2:4" ht="15">
      <c r="B27" s="15">
        <v>29.921</v>
      </c>
      <c r="C27" s="16" t="s">
        <v>10</v>
      </c>
      <c r="D27" s="17"/>
    </row>
    <row r="28" spans="2:4" ht="15">
      <c r="B28" s="18"/>
      <c r="C28" s="19">
        <f>B27*C5</f>
        <v>1013.2413529543306</v>
      </c>
      <c r="D28" s="20" t="s">
        <v>11</v>
      </c>
    </row>
    <row r="30" ht="15">
      <c r="A30" t="s">
        <v>27</v>
      </c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Admin03</dc:creator>
  <cp:keywords/>
  <dc:description/>
  <cp:lastModifiedBy>Admin03</cp:lastModifiedBy>
  <dcterms:created xsi:type="dcterms:W3CDTF">2011-03-09T16:03:49Z</dcterms:created>
  <dcterms:modified xsi:type="dcterms:W3CDTF">2011-03-11T15:53:29Z</dcterms:modified>
  <cp:category/>
  <cp:version/>
  <cp:contentType/>
  <cp:contentStatus/>
</cp:coreProperties>
</file>